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ONP\documentos\presutexto\proy2025\ley\pdf\planillas_anexas\capitulo1\"/>
    </mc:Choice>
  </mc:AlternateContent>
  <xr:revisionPtr revIDLastSave="0" documentId="13_ncr:1_{D3A77E5C-4AC9-488A-8946-1CD28F53E953}" xr6:coauthVersionLast="47" xr6:coauthVersionMax="47" xr10:uidLastSave="{00000000-0000-0000-0000-000000000000}"/>
  <bookViews>
    <workbookView xWindow="-120" yWindow="-120" windowWidth="29040" windowHeight="15990" tabRatio="643" xr2:uid="{00000000-000D-0000-FFFF-FFFF00000000}"/>
  </bookViews>
  <sheets>
    <sheet name="2025" sheetId="8" r:id="rId1"/>
  </sheets>
  <definedNames>
    <definedName name="Print_Area" localSheetId="0">'2025'!$A$2:$Y$57</definedName>
    <definedName name="Print_Titles" localSheetId="0">'2025'!$A:$A</definedName>
    <definedName name="_xlnm.Print_Titles" localSheetId="0">'2025'!$A:$A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8" l="1"/>
  <c r="B4" i="8"/>
  <c r="C9" i="8"/>
  <c r="C4" i="8" s="1"/>
  <c r="D9" i="8"/>
  <c r="D4" i="8" s="1"/>
  <c r="E9" i="8"/>
  <c r="E4" i="8" s="1"/>
  <c r="F9" i="8"/>
  <c r="F4" i="8" s="1"/>
  <c r="G9" i="8"/>
  <c r="G4" i="8" s="1"/>
  <c r="H9" i="8"/>
  <c r="H4" i="8" s="1"/>
  <c r="I9" i="8"/>
  <c r="I4" i="8" s="1"/>
  <c r="J9" i="8"/>
  <c r="J4" i="8" s="1"/>
  <c r="K9" i="8"/>
  <c r="K4" i="8" s="1"/>
  <c r="L9" i="8"/>
  <c r="L4" i="8" s="1"/>
  <c r="M9" i="8"/>
  <c r="M4" i="8" s="1"/>
  <c r="N9" i="8"/>
  <c r="N4" i="8" s="1"/>
  <c r="O9" i="8"/>
  <c r="O4" i="8" s="1"/>
  <c r="P9" i="8"/>
  <c r="P4" i="8" s="1"/>
  <c r="Q9" i="8"/>
  <c r="Q4" i="8" s="1"/>
  <c r="R9" i="8"/>
  <c r="R4" i="8" s="1"/>
  <c r="S9" i="8"/>
  <c r="S4" i="8" s="1"/>
  <c r="T9" i="8"/>
  <c r="T4" i="8" s="1"/>
  <c r="U9" i="8"/>
  <c r="U4" i="8" s="1"/>
  <c r="V9" i="8"/>
  <c r="V4" i="8" s="1"/>
  <c r="W9" i="8"/>
  <c r="W4" i="8" s="1"/>
  <c r="X9" i="8"/>
  <c r="X4" i="8" s="1"/>
  <c r="Y9" i="8"/>
  <c r="Y4" i="8" s="1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28" i="8"/>
  <c r="B26" i="8" s="1"/>
  <c r="C28" i="8"/>
  <c r="C26" i="8" s="1"/>
  <c r="D28" i="8"/>
  <c r="D26" i="8" s="1"/>
  <c r="E28" i="8"/>
  <c r="E26" i="8" s="1"/>
  <c r="F28" i="8"/>
  <c r="F26" i="8" s="1"/>
  <c r="G28" i="8"/>
  <c r="G26" i="8" s="1"/>
  <c r="H28" i="8"/>
  <c r="H26" i="8" s="1"/>
  <c r="I28" i="8"/>
  <c r="I26" i="8" s="1"/>
  <c r="J28" i="8"/>
  <c r="J26" i="8" s="1"/>
  <c r="K28" i="8"/>
  <c r="K26" i="8" s="1"/>
  <c r="L28" i="8"/>
  <c r="L26" i="8" s="1"/>
  <c r="M28" i="8"/>
  <c r="M26" i="8" s="1"/>
  <c r="N28" i="8"/>
  <c r="N26" i="8" s="1"/>
  <c r="O28" i="8"/>
  <c r="O26" i="8" s="1"/>
  <c r="P28" i="8"/>
  <c r="P26" i="8" s="1"/>
  <c r="Q28" i="8"/>
  <c r="Q26" i="8"/>
  <c r="R28" i="8"/>
  <c r="R26" i="8"/>
  <c r="S28" i="8"/>
  <c r="S26" i="8" s="1"/>
  <c r="T28" i="8"/>
  <c r="T26" i="8" s="1"/>
  <c r="U28" i="8"/>
  <c r="U26" i="8" s="1"/>
  <c r="V28" i="8"/>
  <c r="V26" i="8" s="1"/>
  <c r="W28" i="8"/>
  <c r="W26" i="8" s="1"/>
  <c r="X28" i="8"/>
  <c r="X26" i="8" s="1"/>
  <c r="Y28" i="8"/>
  <c r="Y26" i="8" s="1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45" i="8"/>
  <c r="B43" i="8" s="1"/>
  <c r="B53" i="8"/>
  <c r="B51" i="8" s="1"/>
  <c r="C45" i="8"/>
  <c r="C43" i="8" s="1"/>
  <c r="C53" i="8"/>
  <c r="C51" i="8" s="1"/>
  <c r="D45" i="8"/>
  <c r="D43" i="8" s="1"/>
  <c r="D53" i="8"/>
  <c r="D51" i="8" s="1"/>
  <c r="E45" i="8"/>
  <c r="E43" i="8" s="1"/>
  <c r="E53" i="8"/>
  <c r="E51" i="8" s="1"/>
  <c r="F45" i="8"/>
  <c r="F43" i="8" s="1"/>
  <c r="F53" i="8"/>
  <c r="F51" i="8" s="1"/>
  <c r="G45" i="8"/>
  <c r="G43" i="8"/>
  <c r="G53" i="8"/>
  <c r="G51" i="8" s="1"/>
  <c r="H45" i="8"/>
  <c r="H43" i="8" s="1"/>
  <c r="H53" i="8"/>
  <c r="H51" i="8" s="1"/>
  <c r="I45" i="8"/>
  <c r="I43" i="8" s="1"/>
  <c r="I53" i="8"/>
  <c r="I51" i="8" s="1"/>
  <c r="J45" i="8"/>
  <c r="J43" i="8" s="1"/>
  <c r="J53" i="8"/>
  <c r="J51" i="8" s="1"/>
  <c r="K45" i="8"/>
  <c r="K43" i="8" s="1"/>
  <c r="K53" i="8"/>
  <c r="K51" i="8"/>
  <c r="L45" i="8"/>
  <c r="L43" i="8" s="1"/>
  <c r="L53" i="8"/>
  <c r="L51" i="8" s="1"/>
  <c r="M45" i="8"/>
  <c r="M43" i="8" s="1"/>
  <c r="M53" i="8"/>
  <c r="M51" i="8" s="1"/>
  <c r="N45" i="8"/>
  <c r="N43" i="8" s="1"/>
  <c r="N53" i="8"/>
  <c r="N51" i="8" s="1"/>
  <c r="O45" i="8"/>
  <c r="O43" i="8" s="1"/>
  <c r="O53" i="8"/>
  <c r="O51" i="8" s="1"/>
  <c r="P45" i="8"/>
  <c r="P43" i="8" s="1"/>
  <c r="P53" i="8"/>
  <c r="P51" i="8" s="1"/>
  <c r="Q45" i="8"/>
  <c r="Q43" i="8" s="1"/>
  <c r="Q53" i="8"/>
  <c r="Q51" i="8" s="1"/>
  <c r="R45" i="8"/>
  <c r="R43" i="8" s="1"/>
  <c r="R53" i="8"/>
  <c r="R51" i="8" s="1"/>
  <c r="S45" i="8"/>
  <c r="S43" i="8" s="1"/>
  <c r="S53" i="8"/>
  <c r="S51" i="8" s="1"/>
  <c r="T45" i="8"/>
  <c r="T43" i="8" s="1"/>
  <c r="T53" i="8"/>
  <c r="T51" i="8" s="1"/>
  <c r="U45" i="8"/>
  <c r="U43" i="8" s="1"/>
  <c r="U53" i="8"/>
  <c r="U51" i="8" s="1"/>
  <c r="V45" i="8"/>
  <c r="V43" i="8"/>
  <c r="V53" i="8"/>
  <c r="V51" i="8" s="1"/>
  <c r="W45" i="8"/>
  <c r="W43" i="8" s="1"/>
  <c r="W53" i="8"/>
  <c r="W51" i="8" s="1"/>
  <c r="X45" i="8"/>
  <c r="X43" i="8" s="1"/>
  <c r="X53" i="8"/>
  <c r="X51" i="8" s="1"/>
  <c r="Y45" i="8"/>
  <c r="Y43" i="8"/>
  <c r="Y53" i="8"/>
  <c r="Y51" i="8"/>
  <c r="C37" i="8" l="1"/>
  <c r="G37" i="8"/>
  <c r="N24" i="8"/>
  <c r="K24" i="8"/>
  <c r="B36" i="8"/>
  <c r="B37" i="8"/>
  <c r="P37" i="8"/>
  <c r="R41" i="8"/>
  <c r="U41" i="8"/>
  <c r="Y41" i="8"/>
  <c r="I41" i="8"/>
  <c r="F41" i="8"/>
  <c r="V41" i="8"/>
  <c r="G36" i="8"/>
  <c r="S24" i="8"/>
  <c r="S39" i="8" s="1"/>
  <c r="T36" i="8"/>
  <c r="C41" i="8"/>
  <c r="L41" i="8"/>
  <c r="N36" i="8"/>
  <c r="T41" i="8"/>
  <c r="J37" i="8"/>
  <c r="Y37" i="8"/>
  <c r="I37" i="8"/>
  <c r="W24" i="8"/>
  <c r="W39" i="8" s="1"/>
  <c r="X37" i="8"/>
  <c r="H37" i="8"/>
  <c r="V24" i="8"/>
  <c r="V39" i="8" s="1"/>
  <c r="J24" i="8"/>
  <c r="J39" i="8" s="1"/>
  <c r="P36" i="8"/>
  <c r="H24" i="8"/>
  <c r="H39" i="8" s="1"/>
  <c r="Q37" i="8"/>
  <c r="B41" i="8"/>
  <c r="Q36" i="8"/>
  <c r="U24" i="8"/>
  <c r="U39" i="8" s="1"/>
  <c r="I24" i="8"/>
  <c r="I39" i="8" s="1"/>
  <c r="O37" i="8"/>
  <c r="K39" i="8"/>
  <c r="J41" i="8"/>
  <c r="T24" i="8"/>
  <c r="T39" i="8" s="1"/>
  <c r="D36" i="8"/>
  <c r="X24" i="8"/>
  <c r="X39" i="8" s="1"/>
  <c r="M36" i="8"/>
  <c r="L24" i="8"/>
  <c r="L39" i="8" s="1"/>
  <c r="L36" i="8"/>
  <c r="E41" i="8"/>
  <c r="M41" i="8"/>
  <c r="O24" i="8"/>
  <c r="O39" i="8" s="1"/>
  <c r="O36" i="8"/>
  <c r="O41" i="8"/>
  <c r="N37" i="8"/>
  <c r="H41" i="8"/>
  <c r="R24" i="8"/>
  <c r="R39" i="8" s="1"/>
  <c r="R36" i="8"/>
  <c r="F37" i="8"/>
  <c r="M37" i="8"/>
  <c r="V36" i="8"/>
  <c r="X41" i="8"/>
  <c r="S36" i="8"/>
  <c r="K41" i="8"/>
  <c r="W36" i="8"/>
  <c r="L37" i="8"/>
  <c r="Y36" i="8"/>
  <c r="K37" i="8"/>
  <c r="U36" i="8"/>
  <c r="N39" i="8"/>
  <c r="S41" i="8"/>
  <c r="E37" i="8"/>
  <c r="T37" i="8"/>
  <c r="Q41" i="8"/>
  <c r="W37" i="8"/>
  <c r="D41" i="8"/>
  <c r="S37" i="8"/>
  <c r="M24" i="8"/>
  <c r="M39" i="8" s="1"/>
  <c r="K36" i="8"/>
  <c r="U37" i="8"/>
  <c r="D37" i="8"/>
  <c r="V37" i="8"/>
  <c r="G41" i="8"/>
  <c r="N41" i="8"/>
  <c r="W41" i="8"/>
  <c r="F24" i="8"/>
  <c r="F39" i="8" s="1"/>
  <c r="F36" i="8"/>
  <c r="C36" i="8"/>
  <c r="C24" i="8"/>
  <c r="C39" i="8" s="1"/>
  <c r="E24" i="8"/>
  <c r="E39" i="8" s="1"/>
  <c r="E36" i="8"/>
  <c r="P41" i="8"/>
  <c r="Y24" i="8"/>
  <c r="Y39" i="8" s="1"/>
  <c r="R37" i="8"/>
  <c r="B24" i="8"/>
  <c r="B39" i="8" s="1"/>
  <c r="J36" i="8"/>
  <c r="D24" i="8"/>
  <c r="D39" i="8" s="1"/>
  <c r="Q24" i="8"/>
  <c r="Q39" i="8" s="1"/>
  <c r="X36" i="8"/>
  <c r="P24" i="8"/>
  <c r="P39" i="8" s="1"/>
  <c r="G24" i="8"/>
  <c r="G39" i="8" s="1"/>
  <c r="I36" i="8"/>
  <c r="H36" i="8"/>
</calcChain>
</file>

<file path=xl/sharedStrings.xml><?xml version="1.0" encoding="utf-8"?>
<sst xmlns="http://schemas.openxmlformats.org/spreadsheetml/2006/main" count="70" uniqueCount="69">
  <si>
    <t>CONCEPTO</t>
  </si>
  <si>
    <t>I - INGRESOS CORRIENTES</t>
  </si>
  <si>
    <t xml:space="preserve">     Transferencias Corrientes</t>
  </si>
  <si>
    <t>II - GASTOS CORRIENTES</t>
  </si>
  <si>
    <t xml:space="preserve">     Bienes y Servicios</t>
  </si>
  <si>
    <t xml:space="preserve">     Impuestos Indirectos</t>
  </si>
  <si>
    <t xml:space="preserve">     Previsiones</t>
  </si>
  <si>
    <t xml:space="preserve">     Impuestos Directos</t>
  </si>
  <si>
    <t xml:space="preserve">     Otros</t>
  </si>
  <si>
    <t>IV - INGRESOS DE CAPITAL</t>
  </si>
  <si>
    <t xml:space="preserve">     Otros Ingresos de Capital</t>
  </si>
  <si>
    <t>V - GASTOS DE CAPITAL</t>
  </si>
  <si>
    <t xml:space="preserve">     Incremento del Patrimonio </t>
  </si>
  <si>
    <t>INFRAEST. REGIONAL</t>
  </si>
  <si>
    <t>CONSUMO RESIDENCIAL DE GAS</t>
  </si>
  <si>
    <t>DE INFRAEST. HÍDRICA</t>
  </si>
  <si>
    <t>PROM. CIENT. Y TECN.</t>
  </si>
  <si>
    <t>PARA EL TRANSP. ELECT. FED</t>
  </si>
  <si>
    <t xml:space="preserve">DESARROLLO PROVINCIAL  </t>
  </si>
  <si>
    <t xml:space="preserve">     Ventas de Bienes y Servicios </t>
  </si>
  <si>
    <t>REFINANC. HIPOTEC.</t>
  </si>
  <si>
    <t xml:space="preserve">     Disminución del Patrimonio</t>
  </si>
  <si>
    <t xml:space="preserve">     Rentas de la Propiedad</t>
  </si>
  <si>
    <t>VI - INGRESOS TOTALES (I+IV)</t>
  </si>
  <si>
    <t>VIII - RESULTADO FINANCIERO (VI-VII)</t>
  </si>
  <si>
    <t>IX - FINANCIAMIENTO (X-XI)</t>
  </si>
  <si>
    <t>X - FUENTES FINANCIERAS</t>
  </si>
  <si>
    <t>XI - APLICACIONES FINANCIERAS</t>
  </si>
  <si>
    <t xml:space="preserve">     Remuneraciones</t>
  </si>
  <si>
    <t>VII- GASTOS TOTALES (II+V)</t>
  </si>
  <si>
    <t xml:space="preserve">     Transferencias de Capital</t>
  </si>
  <si>
    <t xml:space="preserve">     Venta y/o Desincorporación de Activos</t>
  </si>
  <si>
    <t xml:space="preserve">     Inversión Real</t>
  </si>
  <si>
    <t xml:space="preserve">       .Incremento de Otros Pasivos</t>
  </si>
  <si>
    <t xml:space="preserve">     Endeudamiento e Incremento de Otros Pasivos</t>
  </si>
  <si>
    <t xml:space="preserve">       .Disminución de Otros Pasivos</t>
  </si>
  <si>
    <t xml:space="preserve">       .Transferencias de la Adm. Nacional</t>
  </si>
  <si>
    <t xml:space="preserve">     Amort.de Deuda y Disminución de Otros Pasivos</t>
  </si>
  <si>
    <t xml:space="preserve">     Intereses en Moneda Nacional</t>
  </si>
  <si>
    <t xml:space="preserve">     Intereses en Moneda Extranjera</t>
  </si>
  <si>
    <t>III - RESULTADO ECONÓMICO (I-II)</t>
  </si>
  <si>
    <t xml:space="preserve">       .Endeudamiento en Moneda Nacional</t>
  </si>
  <si>
    <t xml:space="preserve">       .Endeudamiento en Moneda Extranjera</t>
  </si>
  <si>
    <t xml:space="preserve">       .Amortización en Moneda Nacional</t>
  </si>
  <si>
    <t xml:space="preserve">       .Amortización en Moneda Extranjera</t>
  </si>
  <si>
    <t xml:space="preserve">          Otras Transferencias</t>
  </si>
  <si>
    <t xml:space="preserve">          Del Tesoro Nacional</t>
  </si>
  <si>
    <t>PARA LA VIVIENDA SOCIAL</t>
  </si>
  <si>
    <t>FONDCE</t>
  </si>
  <si>
    <t>FONDEP</t>
  </si>
  <si>
    <t>FONDO DE SEGURIDAD AEROPORT.</t>
  </si>
  <si>
    <t>FONDO DE  ENERGIAS RENOVABLES</t>
  </si>
  <si>
    <t>FOGAR</t>
  </si>
  <si>
    <t xml:space="preserve">     Aumento de la Inversión Financiera</t>
  </si>
  <si>
    <t xml:space="preserve">     Disminución de la Inversión Financiera</t>
  </si>
  <si>
    <t>FOBOSQUES</t>
  </si>
  <si>
    <t>SISTEMA INFRAEST. TRANSPORTE</t>
  </si>
  <si>
    <t>FFIDUC. PROCREAR</t>
  </si>
  <si>
    <t>FF SERVICIO UNIVERSAL (ARGENTINA DIGITAL)</t>
  </si>
  <si>
    <t>ASISTENCIA DIRECTA A VICTIMAS DE TRATA</t>
  </si>
  <si>
    <t>INTEGRACION SOCIOURBANA</t>
  </si>
  <si>
    <t>CONSUMIDORES GLP                        (LEY 26.020)</t>
  </si>
  <si>
    <t xml:space="preserve">       .Otros</t>
  </si>
  <si>
    <t>FONDO NACIONAL DEL MANEJO DEL
FUEGO</t>
  </si>
  <si>
    <t>FONDO NACIONAL DE EMERGENCIAS</t>
  </si>
  <si>
    <t xml:space="preserve">     Ingresos Impositivos</t>
  </si>
  <si>
    <t xml:space="preserve">     Ingresos no Impositivos</t>
  </si>
  <si>
    <t>FONPEC</t>
  </si>
  <si>
    <t>RED DE AUTOPISTAS Y RUTAS SEGURAS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</si>
</sst>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a_-;\-* #,##0.00\ _p_t_a_-;_-* &quot;-&quot;??\ _p_t_a_-;_-@_-"/>
    <numFmt numFmtId="165" formatCode="#,##0.0;\-#,##0.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7" fontId="2" fillId="0" borderId="1" xfId="0" applyNumberFormat="1" applyFont="1" applyBorder="1" applyAlignment="1">
      <alignment horizontal="center" vertical="center" wrapText="1"/>
    </xf>
    <xf numFmtId="9" fontId="0" fillId="0" borderId="1" xfId="2" applyFont="1" applyFill="1" applyBorder="1" applyProtection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/>
    <xf numFmtId="165" fontId="2" fillId="0" borderId="1" xfId="0" applyNumberFormat="1" applyFont="1" applyBorder="1"/>
    <xf numFmtId="165" fontId="0" fillId="0" borderId="1" xfId="2" applyNumberFormat="1" applyFont="1" applyFill="1" applyBorder="1"/>
    <xf numFmtId="165" fontId="0" fillId="0" borderId="3" xfId="0" applyNumberForma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Y57"/>
  <sheetViews>
    <sheetView showGridLines="0" tabSelected="1" zoomScaleNormal="100" workbookViewId="0">
      <selection sqref="A1:XFD1"/>
    </sheetView>
  </sheetViews>
  <sheetFormatPr baseColWidth="10" defaultColWidth="11.42578125" defaultRowHeight="12.75" x14ac:dyDescent="0.2"/>
  <cols>
    <col min="1" max="1" width="44.5703125" bestFit="1" customWidth="1"/>
    <col min="2" max="3" width="14.7109375" bestFit="1" customWidth="1"/>
    <col min="4" max="4" width="14.28515625" bestFit="1" customWidth="1"/>
    <col min="5" max="6" width="13.7109375" customWidth="1"/>
    <col min="7" max="7" width="14.7109375" customWidth="1"/>
    <col min="8" max="8" width="14.28515625" bestFit="1" customWidth="1"/>
    <col min="9" max="9" width="13.7109375" customWidth="1"/>
    <col min="10" max="10" width="14.7109375" bestFit="1" customWidth="1"/>
    <col min="11" max="11" width="15.42578125" customWidth="1"/>
    <col min="12" max="12" width="13.7109375" customWidth="1"/>
    <col min="13" max="13" width="16.140625" customWidth="1"/>
    <col min="14" max="14" width="13.7109375" customWidth="1"/>
    <col min="15" max="15" width="15.28515625" bestFit="1" customWidth="1"/>
    <col min="16" max="17" width="13.7109375" customWidth="1"/>
    <col min="18" max="18" width="15.28515625" bestFit="1" customWidth="1"/>
    <col min="19" max="19" width="15.42578125" customWidth="1"/>
    <col min="20" max="21" width="13.7109375" customWidth="1"/>
    <col min="22" max="22" width="14.7109375" customWidth="1"/>
    <col min="23" max="24" width="15.42578125" customWidth="1"/>
    <col min="25" max="25" width="14.5703125" customWidth="1"/>
  </cols>
  <sheetData>
    <row r="2" spans="1:25" ht="51" x14ac:dyDescent="0.2">
      <c r="A2" s="5" t="s">
        <v>0</v>
      </c>
      <c r="B2" s="5" t="s">
        <v>18</v>
      </c>
      <c r="C2" s="5" t="s">
        <v>47</v>
      </c>
      <c r="D2" s="5" t="s">
        <v>13</v>
      </c>
      <c r="E2" s="5" t="s">
        <v>16</v>
      </c>
      <c r="F2" s="5" t="s">
        <v>17</v>
      </c>
      <c r="G2" s="5" t="s">
        <v>56</v>
      </c>
      <c r="H2" s="5" t="s">
        <v>15</v>
      </c>
      <c r="I2" s="5" t="s">
        <v>48</v>
      </c>
      <c r="J2" s="5" t="s">
        <v>49</v>
      </c>
      <c r="K2" s="5" t="s">
        <v>14</v>
      </c>
      <c r="L2" s="5" t="s">
        <v>20</v>
      </c>
      <c r="M2" s="5" t="s">
        <v>61</v>
      </c>
      <c r="N2" s="5" t="s">
        <v>50</v>
      </c>
      <c r="O2" s="5" t="s">
        <v>57</v>
      </c>
      <c r="P2" s="5" t="s">
        <v>51</v>
      </c>
      <c r="Q2" s="5" t="s">
        <v>58</v>
      </c>
      <c r="R2" s="5" t="s">
        <v>52</v>
      </c>
      <c r="S2" s="5" t="s">
        <v>68</v>
      </c>
      <c r="T2" s="5" t="s">
        <v>59</v>
      </c>
      <c r="U2" s="5" t="s">
        <v>55</v>
      </c>
      <c r="V2" s="5" t="s">
        <v>60</v>
      </c>
      <c r="W2" s="5" t="s">
        <v>67</v>
      </c>
      <c r="X2" s="5" t="s">
        <v>63</v>
      </c>
      <c r="Y2" s="5" t="s">
        <v>64</v>
      </c>
    </row>
    <row r="3" spans="1:25" ht="6" customHeight="1" x14ac:dyDescent="0.2">
      <c r="A3" s="8"/>
      <c r="B3" s="1"/>
      <c r="C3" s="1"/>
      <c r="D3" s="1"/>
      <c r="E3" s="1"/>
      <c r="F3" s="1"/>
      <c r="G3" s="3"/>
      <c r="H3" s="1"/>
      <c r="I3" s="6"/>
      <c r="J3" s="6"/>
      <c r="K3" s="4"/>
      <c r="L3" s="7"/>
      <c r="M3" s="1"/>
      <c r="N3" s="1"/>
      <c r="O3" s="1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x14ac:dyDescent="0.2">
      <c r="A4" s="2" t="s">
        <v>1</v>
      </c>
      <c r="B4" s="13">
        <f t="shared" ref="B4:V4" si="0">SUM(B5:B9)</f>
        <v>0</v>
      </c>
      <c r="C4" s="13">
        <f t="shared" si="0"/>
        <v>971.2</v>
      </c>
      <c r="D4" s="13">
        <f t="shared" si="0"/>
        <v>66938.3</v>
      </c>
      <c r="E4" s="13">
        <f t="shared" si="0"/>
        <v>0</v>
      </c>
      <c r="F4" s="13">
        <f t="shared" si="0"/>
        <v>56143</v>
      </c>
      <c r="G4" s="13">
        <f t="shared" si="0"/>
        <v>2787784.4</v>
      </c>
      <c r="H4" s="13">
        <f t="shared" si="0"/>
        <v>234429</v>
      </c>
      <c r="I4" s="13">
        <f t="shared" si="0"/>
        <v>2031.8999999999999</v>
      </c>
      <c r="J4" s="13">
        <f t="shared" si="0"/>
        <v>79499.899999999994</v>
      </c>
      <c r="K4" s="13">
        <f t="shared" si="0"/>
        <v>759218.89999999991</v>
      </c>
      <c r="L4" s="13">
        <f t="shared" si="0"/>
        <v>5283.1</v>
      </c>
      <c r="M4" s="13">
        <f t="shared" si="0"/>
        <v>52428.800000000003</v>
      </c>
      <c r="N4" s="13">
        <f t="shared" si="0"/>
        <v>57997.3</v>
      </c>
      <c r="O4" s="13">
        <f t="shared" si="0"/>
        <v>53195.5</v>
      </c>
      <c r="P4" s="13">
        <f t="shared" si="0"/>
        <v>59000</v>
      </c>
      <c r="Q4" s="13">
        <f t="shared" si="0"/>
        <v>133505</v>
      </c>
      <c r="R4" s="13">
        <f t="shared" si="0"/>
        <v>578826.69999999995</v>
      </c>
      <c r="S4" s="13">
        <f t="shared" si="0"/>
        <v>88463.7</v>
      </c>
      <c r="T4" s="13">
        <f t="shared" si="0"/>
        <v>35.1</v>
      </c>
      <c r="U4" s="13">
        <f t="shared" si="0"/>
        <v>0</v>
      </c>
      <c r="V4" s="13">
        <f t="shared" si="0"/>
        <v>42215.1</v>
      </c>
      <c r="W4" s="13">
        <f t="shared" ref="W4:X4" si="1">SUM(W5:W9)</f>
        <v>15608.7</v>
      </c>
      <c r="X4" s="13">
        <f t="shared" si="1"/>
        <v>52800.3</v>
      </c>
      <c r="Y4" s="13">
        <f t="shared" ref="Y4" si="2">SUM(Y5:Y9)</f>
        <v>0</v>
      </c>
    </row>
    <row r="5" spans="1:25" x14ac:dyDescent="0.2">
      <c r="A5" s="2" t="s">
        <v>65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1684550.5</v>
      </c>
      <c r="H5" s="13">
        <v>233228.79999999999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</row>
    <row r="6" spans="1:25" x14ac:dyDescent="0.2">
      <c r="A6" s="2" t="s">
        <v>66</v>
      </c>
      <c r="B6" s="13">
        <v>0</v>
      </c>
      <c r="C6" s="13">
        <v>0</v>
      </c>
      <c r="D6" s="13">
        <v>0</v>
      </c>
      <c r="E6" s="13">
        <v>0</v>
      </c>
      <c r="F6" s="13">
        <v>31528.699999999997</v>
      </c>
      <c r="G6" s="13">
        <v>0</v>
      </c>
      <c r="H6" s="13">
        <v>0.2</v>
      </c>
      <c r="I6" s="13">
        <v>4.0999999999999996</v>
      </c>
      <c r="J6" s="13">
        <v>0</v>
      </c>
      <c r="K6" s="13">
        <v>719111.2</v>
      </c>
      <c r="L6" s="13">
        <v>0</v>
      </c>
      <c r="M6" s="13">
        <v>0</v>
      </c>
      <c r="N6" s="13">
        <v>47742.6</v>
      </c>
      <c r="O6" s="13">
        <v>20733.2</v>
      </c>
      <c r="P6" s="13">
        <v>0</v>
      </c>
      <c r="Q6" s="13">
        <v>71681.399999999994</v>
      </c>
      <c r="R6" s="13">
        <v>5869.1</v>
      </c>
      <c r="S6" s="13">
        <v>0</v>
      </c>
      <c r="T6" s="13">
        <v>3.1</v>
      </c>
      <c r="U6" s="13">
        <v>0</v>
      </c>
      <c r="V6" s="13">
        <v>0</v>
      </c>
      <c r="W6" s="13">
        <v>11108.7</v>
      </c>
      <c r="X6" s="13">
        <v>52800.3</v>
      </c>
      <c r="Y6" s="13">
        <v>0</v>
      </c>
    </row>
    <row r="7" spans="1:25" x14ac:dyDescent="0.2">
      <c r="A7" s="2" t="s">
        <v>19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</row>
    <row r="8" spans="1:25" x14ac:dyDescent="0.2">
      <c r="A8" s="2" t="s">
        <v>22</v>
      </c>
      <c r="B8" s="13">
        <v>0</v>
      </c>
      <c r="C8" s="13">
        <v>971.2</v>
      </c>
      <c r="D8" s="13">
        <v>66089</v>
      </c>
      <c r="E8" s="13">
        <v>0</v>
      </c>
      <c r="F8" s="13">
        <v>24614.300000000003</v>
      </c>
      <c r="G8" s="13">
        <v>19000</v>
      </c>
      <c r="H8" s="13">
        <v>1200</v>
      </c>
      <c r="I8" s="13">
        <v>2027.8</v>
      </c>
      <c r="J8" s="13">
        <v>79499.899999999994</v>
      </c>
      <c r="K8" s="13">
        <v>40107.699999999997</v>
      </c>
      <c r="L8" s="13">
        <v>5283.1</v>
      </c>
      <c r="M8" s="13">
        <v>0</v>
      </c>
      <c r="N8" s="13">
        <v>10254.700000000001</v>
      </c>
      <c r="O8" s="13">
        <v>32462.3</v>
      </c>
      <c r="P8" s="13">
        <v>59000</v>
      </c>
      <c r="Q8" s="13">
        <v>61823.6</v>
      </c>
      <c r="R8" s="13">
        <v>572957.6</v>
      </c>
      <c r="S8" s="13">
        <v>88463.7</v>
      </c>
      <c r="T8" s="13">
        <v>32</v>
      </c>
      <c r="U8" s="13">
        <v>0</v>
      </c>
      <c r="V8" s="13">
        <v>42215.1</v>
      </c>
      <c r="W8" s="13">
        <v>4500</v>
      </c>
      <c r="X8" s="13">
        <v>0</v>
      </c>
      <c r="Y8" s="13">
        <v>0</v>
      </c>
    </row>
    <row r="9" spans="1:25" x14ac:dyDescent="0.2">
      <c r="A9" s="2" t="s">
        <v>2</v>
      </c>
      <c r="B9" s="13">
        <f>SUM(B10:B11)</f>
        <v>0</v>
      </c>
      <c r="C9" s="13">
        <f t="shared" ref="C9:M9" si="3">SUM(C10:C11)</f>
        <v>0</v>
      </c>
      <c r="D9" s="13">
        <f t="shared" si="3"/>
        <v>849.3</v>
      </c>
      <c r="E9" s="13">
        <f t="shared" si="3"/>
        <v>0</v>
      </c>
      <c r="F9" s="13">
        <f t="shared" si="3"/>
        <v>0</v>
      </c>
      <c r="G9" s="13">
        <f t="shared" si="3"/>
        <v>1084233.8999999999</v>
      </c>
      <c r="H9" s="13">
        <f t="shared" si="3"/>
        <v>0</v>
      </c>
      <c r="I9" s="13">
        <f t="shared" si="3"/>
        <v>0</v>
      </c>
      <c r="J9" s="13">
        <f t="shared" si="3"/>
        <v>0</v>
      </c>
      <c r="K9" s="13">
        <f t="shared" si="3"/>
        <v>0</v>
      </c>
      <c r="L9" s="13">
        <f t="shared" si="3"/>
        <v>0</v>
      </c>
      <c r="M9" s="13">
        <f t="shared" si="3"/>
        <v>52428.800000000003</v>
      </c>
      <c r="N9" s="13">
        <f>SUM(N10:N11)</f>
        <v>0</v>
      </c>
      <c r="O9" s="13">
        <f t="shared" ref="O9:R9" si="4">SUM(O10:O11)</f>
        <v>0</v>
      </c>
      <c r="P9" s="13">
        <f t="shared" si="4"/>
        <v>0</v>
      </c>
      <c r="Q9" s="13">
        <f>SUM(Q10:Q11)</f>
        <v>0</v>
      </c>
      <c r="R9" s="13">
        <f t="shared" si="4"/>
        <v>0</v>
      </c>
      <c r="S9" s="13">
        <f>SUM(S10:S11)</f>
        <v>0</v>
      </c>
      <c r="T9" s="13">
        <f>SUM(T10:T11)</f>
        <v>0</v>
      </c>
      <c r="U9" s="13">
        <f>SUM(U10:U11)</f>
        <v>0</v>
      </c>
      <c r="V9" s="13">
        <f>SUM(V10:V11)</f>
        <v>0</v>
      </c>
      <c r="W9" s="13">
        <f t="shared" ref="W9:X9" si="5">SUM(W10:W11)</f>
        <v>0</v>
      </c>
      <c r="X9" s="13">
        <f t="shared" si="5"/>
        <v>0</v>
      </c>
      <c r="Y9" s="13">
        <f t="shared" ref="Y9" si="6">SUM(Y10:Y11)</f>
        <v>0</v>
      </c>
    </row>
    <row r="10" spans="1:25" x14ac:dyDescent="0.2">
      <c r="A10" s="2" t="s">
        <v>46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1000000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25630.1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</row>
    <row r="11" spans="1:25" x14ac:dyDescent="0.2">
      <c r="A11" s="2" t="s">
        <v>45</v>
      </c>
      <c r="B11" s="13">
        <v>0</v>
      </c>
      <c r="C11" s="13">
        <v>0</v>
      </c>
      <c r="D11" s="13">
        <v>849.3</v>
      </c>
      <c r="E11" s="13">
        <v>0</v>
      </c>
      <c r="F11" s="13">
        <v>0</v>
      </c>
      <c r="G11" s="13">
        <v>84233.9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26798.7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</row>
    <row r="12" spans="1:25" ht="6" customHeight="1" x14ac:dyDescent="0.2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">
      <c r="A13" s="2" t="s">
        <v>3</v>
      </c>
      <c r="B13" s="13">
        <f t="shared" ref="B13:Y13" si="7">SUM(B14:B22)</f>
        <v>421</v>
      </c>
      <c r="C13" s="13">
        <f t="shared" si="7"/>
        <v>940.2</v>
      </c>
      <c r="D13" s="13">
        <f t="shared" si="7"/>
        <v>12450.5</v>
      </c>
      <c r="E13" s="13">
        <f t="shared" si="7"/>
        <v>1470</v>
      </c>
      <c r="F13" s="13">
        <f t="shared" si="7"/>
        <v>2373.9</v>
      </c>
      <c r="G13" s="13">
        <f t="shared" si="7"/>
        <v>2016596.5</v>
      </c>
      <c r="H13" s="13">
        <f t="shared" si="7"/>
        <v>3919.1</v>
      </c>
      <c r="I13" s="13">
        <f t="shared" si="7"/>
        <v>3084.7</v>
      </c>
      <c r="J13" s="13">
        <f t="shared" si="7"/>
        <v>84625.999999999985</v>
      </c>
      <c r="K13" s="13">
        <f t="shared" si="7"/>
        <v>758330.3</v>
      </c>
      <c r="L13" s="13">
        <f t="shared" si="7"/>
        <v>121.7</v>
      </c>
      <c r="M13" s="13">
        <f t="shared" si="7"/>
        <v>52428.800000000003</v>
      </c>
      <c r="N13" s="13">
        <f t="shared" si="7"/>
        <v>9104</v>
      </c>
      <c r="O13" s="13">
        <f t="shared" si="7"/>
        <v>36299.9</v>
      </c>
      <c r="P13" s="13">
        <f t="shared" si="7"/>
        <v>2038</v>
      </c>
      <c r="Q13" s="13">
        <f t="shared" si="7"/>
        <v>1394.1</v>
      </c>
      <c r="R13" s="13">
        <f t="shared" si="7"/>
        <v>43071.6</v>
      </c>
      <c r="S13" s="13">
        <f t="shared" si="7"/>
        <v>980.1</v>
      </c>
      <c r="T13" s="13">
        <f t="shared" si="7"/>
        <v>42.4</v>
      </c>
      <c r="U13" s="13">
        <f t="shared" si="7"/>
        <v>10000</v>
      </c>
      <c r="V13" s="13">
        <f t="shared" si="7"/>
        <v>7460</v>
      </c>
      <c r="W13" s="13">
        <f t="shared" ref="W13:X13" si="8">SUM(W14:W22)</f>
        <v>17539</v>
      </c>
      <c r="X13" s="13">
        <f t="shared" si="8"/>
        <v>52800.3</v>
      </c>
      <c r="Y13" s="13">
        <f t="shared" si="7"/>
        <v>0.5</v>
      </c>
    </row>
    <row r="14" spans="1:25" x14ac:dyDescent="0.2">
      <c r="A14" s="2" t="s">
        <v>28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</row>
    <row r="15" spans="1:25" x14ac:dyDescent="0.2">
      <c r="A15" s="2" t="s">
        <v>4</v>
      </c>
      <c r="B15" s="13">
        <v>90</v>
      </c>
      <c r="C15" s="13">
        <v>938.5</v>
      </c>
      <c r="D15" s="13">
        <v>1578.2</v>
      </c>
      <c r="E15" s="13">
        <v>0</v>
      </c>
      <c r="F15" s="13">
        <v>2192</v>
      </c>
      <c r="G15" s="13">
        <v>91.8</v>
      </c>
      <c r="H15" s="13">
        <v>49.1</v>
      </c>
      <c r="I15" s="13">
        <v>129.69999999999999</v>
      </c>
      <c r="J15" s="13">
        <v>3863.9</v>
      </c>
      <c r="K15" s="13">
        <v>22.8</v>
      </c>
      <c r="L15" s="13">
        <v>1.7</v>
      </c>
      <c r="M15" s="13">
        <v>3.1</v>
      </c>
      <c r="N15" s="13">
        <v>264.8</v>
      </c>
      <c r="O15" s="13">
        <v>30899.9</v>
      </c>
      <c r="P15" s="13">
        <v>160</v>
      </c>
      <c r="Q15" s="13">
        <v>330.8</v>
      </c>
      <c r="R15" s="13">
        <v>12996.3</v>
      </c>
      <c r="S15" s="13">
        <v>980.1</v>
      </c>
      <c r="T15" s="13">
        <v>40</v>
      </c>
      <c r="U15" s="13">
        <v>0</v>
      </c>
      <c r="V15" s="13">
        <v>3860</v>
      </c>
      <c r="W15" s="13">
        <v>90</v>
      </c>
      <c r="X15" s="13">
        <v>52800.3</v>
      </c>
      <c r="Y15" s="13">
        <v>0.5</v>
      </c>
    </row>
    <row r="16" spans="1:25" x14ac:dyDescent="0.2">
      <c r="A16" s="2" t="s">
        <v>5</v>
      </c>
      <c r="B16" s="13">
        <v>0</v>
      </c>
      <c r="C16" s="13">
        <v>0.1</v>
      </c>
      <c r="D16" s="13">
        <v>0</v>
      </c>
      <c r="E16" s="13">
        <v>0</v>
      </c>
      <c r="F16" s="13">
        <v>181.9</v>
      </c>
      <c r="G16" s="13">
        <v>0</v>
      </c>
      <c r="H16" s="13">
        <v>0</v>
      </c>
      <c r="I16" s="13">
        <v>0</v>
      </c>
      <c r="J16" s="13">
        <v>0</v>
      </c>
      <c r="K16" s="13">
        <v>2042.5</v>
      </c>
      <c r="L16" s="13">
        <v>120</v>
      </c>
      <c r="M16" s="13">
        <v>633.29999999999995</v>
      </c>
      <c r="N16" s="13">
        <v>0</v>
      </c>
      <c r="O16" s="13">
        <v>5400</v>
      </c>
      <c r="P16" s="13">
        <v>1695</v>
      </c>
      <c r="Q16" s="13">
        <v>16.7</v>
      </c>
      <c r="R16" s="13">
        <v>0</v>
      </c>
      <c r="S16" s="13">
        <v>0</v>
      </c>
      <c r="T16" s="13">
        <v>0</v>
      </c>
      <c r="U16" s="13">
        <v>0</v>
      </c>
      <c r="V16" s="13">
        <v>3600</v>
      </c>
      <c r="W16" s="13">
        <v>799</v>
      </c>
      <c r="X16" s="13">
        <v>0</v>
      </c>
      <c r="Y16" s="13">
        <v>0</v>
      </c>
    </row>
    <row r="17" spans="1:25" x14ac:dyDescent="0.2">
      <c r="A17" s="2" t="s">
        <v>6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</row>
    <row r="18" spans="1:25" x14ac:dyDescent="0.2">
      <c r="A18" s="2" t="s">
        <v>38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310</v>
      </c>
      <c r="H18" s="13">
        <v>3520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</row>
    <row r="19" spans="1:25" x14ac:dyDescent="0.2">
      <c r="A19" s="2" t="s">
        <v>39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</row>
    <row r="20" spans="1:25" x14ac:dyDescent="0.2">
      <c r="A20" s="2" t="s">
        <v>2</v>
      </c>
      <c r="B20" s="13">
        <v>331</v>
      </c>
      <c r="C20" s="13">
        <v>0</v>
      </c>
      <c r="D20" s="13">
        <v>4160.8</v>
      </c>
      <c r="E20" s="13">
        <v>1470</v>
      </c>
      <c r="F20" s="13">
        <v>0</v>
      </c>
      <c r="G20" s="13">
        <v>2016194.7</v>
      </c>
      <c r="H20" s="13">
        <v>0</v>
      </c>
      <c r="I20" s="13">
        <v>0</v>
      </c>
      <c r="J20" s="13">
        <v>76673.899999999994</v>
      </c>
      <c r="K20" s="13">
        <v>756265</v>
      </c>
      <c r="L20" s="13">
        <v>0</v>
      </c>
      <c r="M20" s="13">
        <v>51792.4</v>
      </c>
      <c r="N20" s="13">
        <v>8839.2000000000007</v>
      </c>
      <c r="O20" s="13">
        <v>0</v>
      </c>
      <c r="P20" s="13">
        <v>0</v>
      </c>
      <c r="Q20" s="13">
        <v>0</v>
      </c>
      <c r="R20" s="13">
        <v>1787.1</v>
      </c>
      <c r="S20" s="13">
        <v>0</v>
      </c>
      <c r="T20" s="13">
        <v>0</v>
      </c>
      <c r="U20" s="13">
        <v>10000</v>
      </c>
      <c r="V20" s="13">
        <v>0</v>
      </c>
      <c r="W20" s="13">
        <v>16650</v>
      </c>
      <c r="X20" s="13">
        <v>0</v>
      </c>
      <c r="Y20" s="13">
        <v>0</v>
      </c>
    </row>
    <row r="21" spans="1:25" x14ac:dyDescent="0.2">
      <c r="A21" s="2" t="s">
        <v>7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350</v>
      </c>
      <c r="I21" s="13">
        <v>0</v>
      </c>
      <c r="J21" s="13">
        <v>3568.4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1046.5999999999999</v>
      </c>
      <c r="R21" s="13">
        <v>26100.5</v>
      </c>
      <c r="S21" s="13">
        <v>0</v>
      </c>
      <c r="T21" s="13">
        <v>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</row>
    <row r="22" spans="1:25" x14ac:dyDescent="0.2">
      <c r="A22" s="2" t="s">
        <v>8</v>
      </c>
      <c r="B22" s="13">
        <v>0</v>
      </c>
      <c r="C22" s="13">
        <v>1.6</v>
      </c>
      <c r="D22" s="13">
        <v>6711.5</v>
      </c>
      <c r="E22" s="13">
        <v>0</v>
      </c>
      <c r="F22" s="13">
        <v>0</v>
      </c>
      <c r="G22" s="13">
        <v>0</v>
      </c>
      <c r="H22" s="13">
        <v>0</v>
      </c>
      <c r="I22" s="13">
        <v>2955</v>
      </c>
      <c r="J22" s="13">
        <v>519.79999999999995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183</v>
      </c>
      <c r="Q22" s="13">
        <v>0</v>
      </c>
      <c r="R22" s="13">
        <v>2187.6999999999998</v>
      </c>
      <c r="S22" s="13">
        <v>0</v>
      </c>
      <c r="T22" s="13">
        <v>0.4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</row>
    <row r="23" spans="1:25" ht="6" customHeight="1" x14ac:dyDescent="0.2">
      <c r="A23" s="9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x14ac:dyDescent="0.2">
      <c r="A24" s="10" t="s">
        <v>40</v>
      </c>
      <c r="B24" s="14">
        <f t="shared" ref="B24:Y24" si="9">+B4-B13</f>
        <v>-421</v>
      </c>
      <c r="C24" s="14">
        <f t="shared" si="9"/>
        <v>31</v>
      </c>
      <c r="D24" s="14">
        <f t="shared" si="9"/>
        <v>54487.8</v>
      </c>
      <c r="E24" s="14">
        <f t="shared" si="9"/>
        <v>-1470</v>
      </c>
      <c r="F24" s="14">
        <f t="shared" si="9"/>
        <v>53769.1</v>
      </c>
      <c r="G24" s="14">
        <f t="shared" si="9"/>
        <v>771187.89999999991</v>
      </c>
      <c r="H24" s="14">
        <f t="shared" si="9"/>
        <v>230509.9</v>
      </c>
      <c r="I24" s="14">
        <f t="shared" si="9"/>
        <v>-1052.8</v>
      </c>
      <c r="J24" s="14">
        <f t="shared" si="9"/>
        <v>-5126.0999999999913</v>
      </c>
      <c r="K24" s="14">
        <f t="shared" si="9"/>
        <v>888.5999999998603</v>
      </c>
      <c r="L24" s="14">
        <f t="shared" si="9"/>
        <v>5161.4000000000005</v>
      </c>
      <c r="M24" s="14">
        <f t="shared" si="9"/>
        <v>0</v>
      </c>
      <c r="N24" s="14">
        <f t="shared" si="9"/>
        <v>48893.3</v>
      </c>
      <c r="O24" s="14">
        <f t="shared" si="9"/>
        <v>16895.599999999999</v>
      </c>
      <c r="P24" s="14">
        <f t="shared" si="9"/>
        <v>56962</v>
      </c>
      <c r="Q24" s="14">
        <f t="shared" si="9"/>
        <v>132110.9</v>
      </c>
      <c r="R24" s="14">
        <f t="shared" si="9"/>
        <v>535755.1</v>
      </c>
      <c r="S24" s="14">
        <f t="shared" si="9"/>
        <v>87483.599999999991</v>
      </c>
      <c r="T24" s="14">
        <f t="shared" si="9"/>
        <v>-7.2999999999999972</v>
      </c>
      <c r="U24" s="14">
        <f t="shared" si="9"/>
        <v>-10000</v>
      </c>
      <c r="V24" s="14">
        <f t="shared" si="9"/>
        <v>34755.1</v>
      </c>
      <c r="W24" s="14">
        <f t="shared" ref="W24:X24" si="10">+W4-W13</f>
        <v>-1930.2999999999993</v>
      </c>
      <c r="X24" s="14">
        <f t="shared" si="10"/>
        <v>0</v>
      </c>
      <c r="Y24" s="14">
        <f t="shared" si="9"/>
        <v>-0.5</v>
      </c>
    </row>
    <row r="25" spans="1:25" ht="6" customHeight="1" x14ac:dyDescent="0.2">
      <c r="A25" s="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x14ac:dyDescent="0.2">
      <c r="A26" s="2" t="s">
        <v>9</v>
      </c>
      <c r="B26" s="13">
        <f t="shared" ref="B26:K26" si="11">+B27+B28</f>
        <v>0</v>
      </c>
      <c r="C26" s="13">
        <f t="shared" si="11"/>
        <v>79158</v>
      </c>
      <c r="D26" s="13">
        <f t="shared" si="11"/>
        <v>25465</v>
      </c>
      <c r="E26" s="13">
        <f t="shared" si="11"/>
        <v>0</v>
      </c>
      <c r="F26" s="13">
        <f t="shared" si="11"/>
        <v>0</v>
      </c>
      <c r="G26" s="13">
        <f t="shared" si="11"/>
        <v>0</v>
      </c>
      <c r="H26" s="13">
        <f t="shared" si="11"/>
        <v>12162.7</v>
      </c>
      <c r="I26" s="13">
        <f t="shared" si="11"/>
        <v>0</v>
      </c>
      <c r="J26" s="13">
        <f t="shared" si="11"/>
        <v>0</v>
      </c>
      <c r="K26" s="13">
        <f t="shared" si="11"/>
        <v>0</v>
      </c>
      <c r="L26" s="13">
        <f>+L27+L28</f>
        <v>0</v>
      </c>
      <c r="M26" s="13">
        <f>+M27+M28</f>
        <v>0</v>
      </c>
      <c r="N26" s="13">
        <f>+N27+N28</f>
        <v>0</v>
      </c>
      <c r="O26" s="13">
        <f t="shared" ref="O26:R26" si="12">+O27+O28</f>
        <v>99873.8</v>
      </c>
      <c r="P26" s="13">
        <f t="shared" si="12"/>
        <v>0</v>
      </c>
      <c r="Q26" s="13">
        <f>+Q27+Q28</f>
        <v>0</v>
      </c>
      <c r="R26" s="13">
        <f t="shared" si="12"/>
        <v>0</v>
      </c>
      <c r="S26" s="13">
        <f>+S27+S28</f>
        <v>0</v>
      </c>
      <c r="T26" s="13">
        <f>+T27+T28</f>
        <v>0</v>
      </c>
      <c r="U26" s="13">
        <f>+U27+U28</f>
        <v>0</v>
      </c>
      <c r="V26" s="13">
        <f>+V27+V28</f>
        <v>0</v>
      </c>
      <c r="W26" s="13">
        <f t="shared" ref="W26:X26" si="13">+W27+W28</f>
        <v>0</v>
      </c>
      <c r="X26" s="13">
        <f t="shared" si="13"/>
        <v>0</v>
      </c>
      <c r="Y26" s="13">
        <f t="shared" ref="Y26" si="14">+Y27+Y28</f>
        <v>0</v>
      </c>
    </row>
    <row r="27" spans="1:25" x14ac:dyDescent="0.2">
      <c r="A27" s="2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</row>
    <row r="28" spans="1:25" x14ac:dyDescent="0.2">
      <c r="A28" s="2" t="s">
        <v>10</v>
      </c>
      <c r="B28" s="13">
        <f t="shared" ref="B28:K28" si="15">+B29+B30</f>
        <v>0</v>
      </c>
      <c r="C28" s="13">
        <f t="shared" si="15"/>
        <v>79158</v>
      </c>
      <c r="D28" s="13">
        <f t="shared" si="15"/>
        <v>25465</v>
      </c>
      <c r="E28" s="13">
        <f t="shared" si="15"/>
        <v>0</v>
      </c>
      <c r="F28" s="13">
        <f t="shared" si="15"/>
        <v>0</v>
      </c>
      <c r="G28" s="13">
        <f t="shared" si="15"/>
        <v>0</v>
      </c>
      <c r="H28" s="13">
        <f t="shared" si="15"/>
        <v>12162.7</v>
      </c>
      <c r="I28" s="13">
        <f t="shared" si="15"/>
        <v>0</v>
      </c>
      <c r="J28" s="13">
        <f t="shared" si="15"/>
        <v>0</v>
      </c>
      <c r="K28" s="13">
        <f t="shared" si="15"/>
        <v>0</v>
      </c>
      <c r="L28" s="13">
        <f>+L29+L30</f>
        <v>0</v>
      </c>
      <c r="M28" s="13">
        <f>+M29+M30</f>
        <v>0</v>
      </c>
      <c r="N28" s="13">
        <f>+N29+N30</f>
        <v>0</v>
      </c>
      <c r="O28" s="13">
        <f t="shared" ref="O28:R28" si="16">+O29+O30</f>
        <v>99873.8</v>
      </c>
      <c r="P28" s="13">
        <f t="shared" si="16"/>
        <v>0</v>
      </c>
      <c r="Q28" s="13">
        <f>+Q29+Q30</f>
        <v>0</v>
      </c>
      <c r="R28" s="13">
        <f t="shared" si="16"/>
        <v>0</v>
      </c>
      <c r="S28" s="13">
        <f>+S29+S30</f>
        <v>0</v>
      </c>
      <c r="T28" s="13">
        <f>+T29+T30</f>
        <v>0</v>
      </c>
      <c r="U28" s="13">
        <f>+U29+U30</f>
        <v>0</v>
      </c>
      <c r="V28" s="13">
        <f>+V29+V30</f>
        <v>0</v>
      </c>
      <c r="W28" s="13">
        <f t="shared" ref="W28:X28" si="17">+W29+W30</f>
        <v>0</v>
      </c>
      <c r="X28" s="13">
        <f t="shared" si="17"/>
        <v>0</v>
      </c>
      <c r="Y28" s="13">
        <f t="shared" ref="Y28" si="18">+Y29+Y30</f>
        <v>0</v>
      </c>
    </row>
    <row r="29" spans="1:25" x14ac:dyDescent="0.2">
      <c r="A29" s="2" t="s">
        <v>36</v>
      </c>
      <c r="B29" s="13">
        <v>0</v>
      </c>
      <c r="C29" s="13">
        <v>79158</v>
      </c>
      <c r="D29" s="13">
        <v>25465</v>
      </c>
      <c r="E29" s="13">
        <v>0</v>
      </c>
      <c r="F29" s="13">
        <v>0</v>
      </c>
      <c r="G29" s="13">
        <v>0</v>
      </c>
      <c r="H29" s="13">
        <v>12162.7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99873.8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</row>
    <row r="30" spans="1:25" x14ac:dyDescent="0.2">
      <c r="A30" s="12" t="s">
        <v>62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</row>
    <row r="31" spans="1:25" ht="6" customHeight="1" x14ac:dyDescent="0.2">
      <c r="A31" s="9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2">
      <c r="A32" s="2" t="s">
        <v>11</v>
      </c>
      <c r="B32" s="13">
        <f t="shared" ref="B32:K32" si="19">+B33+B34</f>
        <v>0</v>
      </c>
      <c r="C32" s="13">
        <f t="shared" si="19"/>
        <v>78158</v>
      </c>
      <c r="D32" s="13">
        <f t="shared" si="19"/>
        <v>981.7</v>
      </c>
      <c r="E32" s="13">
        <f t="shared" si="19"/>
        <v>0</v>
      </c>
      <c r="F32" s="13">
        <f t="shared" si="19"/>
        <v>42520</v>
      </c>
      <c r="G32" s="13">
        <f>+G33+G34</f>
        <v>376371.9</v>
      </c>
      <c r="H32" s="13">
        <f t="shared" si="19"/>
        <v>242672.6</v>
      </c>
      <c r="I32" s="13">
        <f t="shared" si="19"/>
        <v>0</v>
      </c>
      <c r="J32" s="13">
        <f t="shared" si="19"/>
        <v>0</v>
      </c>
      <c r="K32" s="13">
        <f t="shared" si="19"/>
        <v>0</v>
      </c>
      <c r="L32" s="13">
        <f>+L33+L34</f>
        <v>0</v>
      </c>
      <c r="M32" s="13">
        <f>+M33+M34</f>
        <v>0</v>
      </c>
      <c r="N32" s="13">
        <f>+N33+N34</f>
        <v>38903.4</v>
      </c>
      <c r="O32" s="13">
        <f t="shared" ref="O32:R32" si="20">+O33+O34</f>
        <v>116769.3</v>
      </c>
      <c r="P32" s="13">
        <f t="shared" si="20"/>
        <v>0</v>
      </c>
      <c r="Q32" s="13">
        <f>+Q33+Q34</f>
        <v>145102.6</v>
      </c>
      <c r="R32" s="13">
        <f t="shared" si="20"/>
        <v>0</v>
      </c>
      <c r="S32" s="13">
        <f>+S33+S34</f>
        <v>17642</v>
      </c>
      <c r="T32" s="13">
        <f>+T33+T34</f>
        <v>0</v>
      </c>
      <c r="U32" s="13">
        <f>+U33+U34</f>
        <v>0</v>
      </c>
      <c r="V32" s="13">
        <f>+V33+V34</f>
        <v>34755.1</v>
      </c>
      <c r="W32" s="13">
        <f t="shared" ref="W32:X32" si="21">+W33+W34</f>
        <v>0</v>
      </c>
      <c r="X32" s="13">
        <f t="shared" si="21"/>
        <v>691.5</v>
      </c>
      <c r="Y32" s="13">
        <f t="shared" ref="Y32" si="22">+Y33+Y34</f>
        <v>0</v>
      </c>
    </row>
    <row r="33" spans="1:25" x14ac:dyDescent="0.2">
      <c r="A33" s="2" t="s">
        <v>32</v>
      </c>
      <c r="B33" s="13">
        <v>0</v>
      </c>
      <c r="C33" s="13">
        <v>0</v>
      </c>
      <c r="D33" s="13">
        <v>981.7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</row>
    <row r="34" spans="1:25" x14ac:dyDescent="0.2">
      <c r="A34" s="2" t="s">
        <v>30</v>
      </c>
      <c r="B34" s="13">
        <v>0</v>
      </c>
      <c r="C34" s="13">
        <v>78158</v>
      </c>
      <c r="D34" s="13">
        <v>0</v>
      </c>
      <c r="E34" s="13">
        <v>0</v>
      </c>
      <c r="F34" s="13">
        <v>42520</v>
      </c>
      <c r="G34" s="13">
        <v>376371.9</v>
      </c>
      <c r="H34" s="13">
        <v>242672.6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38903.4</v>
      </c>
      <c r="O34" s="13">
        <v>116769.3</v>
      </c>
      <c r="P34" s="13">
        <v>0</v>
      </c>
      <c r="Q34" s="13">
        <v>145102.6</v>
      </c>
      <c r="R34" s="13">
        <v>0</v>
      </c>
      <c r="S34" s="13">
        <v>17642</v>
      </c>
      <c r="T34" s="13">
        <v>0</v>
      </c>
      <c r="U34" s="13">
        <v>0</v>
      </c>
      <c r="V34" s="13">
        <v>34755.1</v>
      </c>
      <c r="W34" s="13">
        <v>0</v>
      </c>
      <c r="X34" s="13">
        <v>691.5</v>
      </c>
      <c r="Y34" s="13">
        <v>0</v>
      </c>
    </row>
    <row r="35" spans="1:25" ht="6" customHeight="1" x14ac:dyDescent="0.2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2">
      <c r="A36" s="2" t="s">
        <v>23</v>
      </c>
      <c r="B36" s="13">
        <f t="shared" ref="B36:Y36" si="23">+B4+B26</f>
        <v>0</v>
      </c>
      <c r="C36" s="13">
        <f t="shared" si="23"/>
        <v>80129.2</v>
      </c>
      <c r="D36" s="13">
        <f t="shared" si="23"/>
        <v>92403.3</v>
      </c>
      <c r="E36" s="13">
        <f t="shared" si="23"/>
        <v>0</v>
      </c>
      <c r="F36" s="13">
        <f t="shared" si="23"/>
        <v>56143</v>
      </c>
      <c r="G36" s="13">
        <f t="shared" si="23"/>
        <v>2787784.4</v>
      </c>
      <c r="H36" s="13">
        <f t="shared" si="23"/>
        <v>246591.7</v>
      </c>
      <c r="I36" s="13">
        <f t="shared" si="23"/>
        <v>2031.8999999999999</v>
      </c>
      <c r="J36" s="13">
        <f t="shared" si="23"/>
        <v>79499.899999999994</v>
      </c>
      <c r="K36" s="13">
        <f t="shared" si="23"/>
        <v>759218.89999999991</v>
      </c>
      <c r="L36" s="13">
        <f t="shared" si="23"/>
        <v>5283.1</v>
      </c>
      <c r="M36" s="13">
        <f t="shared" si="23"/>
        <v>52428.800000000003</v>
      </c>
      <c r="N36" s="13">
        <f t="shared" si="23"/>
        <v>57997.3</v>
      </c>
      <c r="O36" s="13">
        <f t="shared" si="23"/>
        <v>153069.29999999999</v>
      </c>
      <c r="P36" s="13">
        <f t="shared" si="23"/>
        <v>59000</v>
      </c>
      <c r="Q36" s="13">
        <f t="shared" si="23"/>
        <v>133505</v>
      </c>
      <c r="R36" s="13">
        <f t="shared" si="23"/>
        <v>578826.69999999995</v>
      </c>
      <c r="S36" s="13">
        <f t="shared" si="23"/>
        <v>88463.7</v>
      </c>
      <c r="T36" s="13">
        <f t="shared" si="23"/>
        <v>35.1</v>
      </c>
      <c r="U36" s="13">
        <f t="shared" si="23"/>
        <v>0</v>
      </c>
      <c r="V36" s="13">
        <f t="shared" si="23"/>
        <v>42215.1</v>
      </c>
      <c r="W36" s="13">
        <f t="shared" ref="W36:X36" si="24">+W4+W26</f>
        <v>15608.7</v>
      </c>
      <c r="X36" s="13">
        <f t="shared" si="24"/>
        <v>52800.3</v>
      </c>
      <c r="Y36" s="13">
        <f t="shared" si="23"/>
        <v>0</v>
      </c>
    </row>
    <row r="37" spans="1:25" x14ac:dyDescent="0.2">
      <c r="A37" s="2" t="s">
        <v>29</v>
      </c>
      <c r="B37" s="13">
        <f t="shared" ref="B37:Y37" si="25">+B13+B32</f>
        <v>421</v>
      </c>
      <c r="C37" s="13">
        <f t="shared" si="25"/>
        <v>79098.2</v>
      </c>
      <c r="D37" s="13">
        <f t="shared" si="25"/>
        <v>13432.2</v>
      </c>
      <c r="E37" s="13">
        <f t="shared" si="25"/>
        <v>1470</v>
      </c>
      <c r="F37" s="13">
        <f t="shared" si="25"/>
        <v>44893.9</v>
      </c>
      <c r="G37" s="13">
        <f t="shared" si="25"/>
        <v>2392968.4</v>
      </c>
      <c r="H37" s="13">
        <f t="shared" si="25"/>
        <v>246591.7</v>
      </c>
      <c r="I37" s="13">
        <f t="shared" si="25"/>
        <v>3084.7</v>
      </c>
      <c r="J37" s="13">
        <f t="shared" si="25"/>
        <v>84625.999999999985</v>
      </c>
      <c r="K37" s="13">
        <f t="shared" si="25"/>
        <v>758330.3</v>
      </c>
      <c r="L37" s="13">
        <f t="shared" si="25"/>
        <v>121.7</v>
      </c>
      <c r="M37" s="13">
        <f t="shared" si="25"/>
        <v>52428.800000000003</v>
      </c>
      <c r="N37" s="13">
        <f t="shared" si="25"/>
        <v>48007.4</v>
      </c>
      <c r="O37" s="13">
        <f t="shared" si="25"/>
        <v>153069.20000000001</v>
      </c>
      <c r="P37" s="13">
        <f t="shared" si="25"/>
        <v>2038</v>
      </c>
      <c r="Q37" s="13">
        <f t="shared" si="25"/>
        <v>146496.70000000001</v>
      </c>
      <c r="R37" s="13">
        <f t="shared" si="25"/>
        <v>43071.6</v>
      </c>
      <c r="S37" s="13">
        <f t="shared" si="25"/>
        <v>18622.099999999999</v>
      </c>
      <c r="T37" s="13">
        <f t="shared" si="25"/>
        <v>42.4</v>
      </c>
      <c r="U37" s="13">
        <f t="shared" si="25"/>
        <v>10000</v>
      </c>
      <c r="V37" s="13">
        <f t="shared" si="25"/>
        <v>42215.1</v>
      </c>
      <c r="W37" s="13">
        <f t="shared" ref="W37:X37" si="26">+W13+W32</f>
        <v>17539</v>
      </c>
      <c r="X37" s="13">
        <f t="shared" si="26"/>
        <v>53491.8</v>
      </c>
      <c r="Y37" s="13">
        <f t="shared" si="25"/>
        <v>0.5</v>
      </c>
    </row>
    <row r="38" spans="1:25" ht="6" customHeight="1" x14ac:dyDescent="0.2">
      <c r="A38" s="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2">
      <c r="A39" s="10" t="s">
        <v>24</v>
      </c>
      <c r="B39" s="14">
        <f t="shared" ref="B39:K39" si="27">+B24+B26-B32</f>
        <v>-421</v>
      </c>
      <c r="C39" s="14">
        <f t="shared" si="27"/>
        <v>1031</v>
      </c>
      <c r="D39" s="14">
        <f t="shared" si="27"/>
        <v>78971.100000000006</v>
      </c>
      <c r="E39" s="14">
        <f t="shared" si="27"/>
        <v>-1470</v>
      </c>
      <c r="F39" s="14">
        <f t="shared" si="27"/>
        <v>11249.099999999999</v>
      </c>
      <c r="G39" s="14">
        <f t="shared" si="27"/>
        <v>394815.99999999988</v>
      </c>
      <c r="H39" s="14">
        <f t="shared" si="27"/>
        <v>0</v>
      </c>
      <c r="I39" s="14">
        <f t="shared" si="27"/>
        <v>-1052.8</v>
      </c>
      <c r="J39" s="14">
        <f t="shared" si="27"/>
        <v>-5126.0999999999913</v>
      </c>
      <c r="K39" s="14">
        <f t="shared" si="27"/>
        <v>888.5999999998603</v>
      </c>
      <c r="L39" s="14">
        <f>+L24+L26-L32</f>
        <v>5161.4000000000005</v>
      </c>
      <c r="M39" s="14">
        <f>+M24+M26-M32</f>
        <v>0</v>
      </c>
      <c r="N39" s="14">
        <f>+N24+N26-N32</f>
        <v>9989.9000000000015</v>
      </c>
      <c r="O39" s="14">
        <f t="shared" ref="O39:R39" si="28">+O24+O26-O32</f>
        <v>9.9999999991268851E-2</v>
      </c>
      <c r="P39" s="14">
        <f t="shared" si="28"/>
        <v>56962</v>
      </c>
      <c r="Q39" s="14">
        <f>+Q24+Q26-Q32</f>
        <v>-12991.700000000012</v>
      </c>
      <c r="R39" s="14">
        <f t="shared" si="28"/>
        <v>535755.1</v>
      </c>
      <c r="S39" s="14">
        <f>+S24+S26-S32</f>
        <v>69841.599999999991</v>
      </c>
      <c r="T39" s="14">
        <f>+T24+T26-T32</f>
        <v>-7.2999999999999972</v>
      </c>
      <c r="U39" s="14">
        <f>+U24+U26-U32</f>
        <v>-10000</v>
      </c>
      <c r="V39" s="14">
        <f>+V24+V26-V32</f>
        <v>0</v>
      </c>
      <c r="W39" s="14">
        <f t="shared" ref="W39:X39" si="29">+W24+W26-W32</f>
        <v>-1930.2999999999993</v>
      </c>
      <c r="X39" s="14">
        <f t="shared" si="29"/>
        <v>-691.5</v>
      </c>
      <c r="Y39" s="14">
        <f t="shared" ref="Y39" si="30">+Y24+Y26-Y32</f>
        <v>-0.5</v>
      </c>
    </row>
    <row r="40" spans="1:25" ht="6" customHeight="1" x14ac:dyDescent="0.2">
      <c r="A40" s="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x14ac:dyDescent="0.2">
      <c r="A41" s="2" t="s">
        <v>25</v>
      </c>
      <c r="B41" s="13">
        <f t="shared" ref="B41:M41" si="31">+B43-B51</f>
        <v>421</v>
      </c>
      <c r="C41" s="13">
        <f t="shared" si="31"/>
        <v>-1031</v>
      </c>
      <c r="D41" s="13">
        <f t="shared" si="31"/>
        <v>-78971.100000000006</v>
      </c>
      <c r="E41" s="13">
        <f t="shared" si="31"/>
        <v>1470</v>
      </c>
      <c r="F41" s="13">
        <f t="shared" si="31"/>
        <v>-11249.1</v>
      </c>
      <c r="G41" s="13">
        <f t="shared" si="31"/>
        <v>-394816</v>
      </c>
      <c r="H41" s="13">
        <f t="shared" si="31"/>
        <v>0</v>
      </c>
      <c r="I41" s="13">
        <f t="shared" si="31"/>
        <v>1052.8</v>
      </c>
      <c r="J41" s="13">
        <f t="shared" si="31"/>
        <v>5126.0999999999985</v>
      </c>
      <c r="K41" s="13">
        <f t="shared" si="31"/>
        <v>-888.6</v>
      </c>
      <c r="L41" s="13">
        <f t="shared" si="31"/>
        <v>-5161.4000000000005</v>
      </c>
      <c r="M41" s="13">
        <f t="shared" si="31"/>
        <v>0</v>
      </c>
      <c r="N41" s="13">
        <f>+N43-N51</f>
        <v>-9989.9</v>
      </c>
      <c r="O41" s="13">
        <f t="shared" ref="O41:R41" si="32">+O43-O51</f>
        <v>-0.10000000000582077</v>
      </c>
      <c r="P41" s="13">
        <f t="shared" si="32"/>
        <v>-56962</v>
      </c>
      <c r="Q41" s="13">
        <f>+Q43-Q51</f>
        <v>12991.7</v>
      </c>
      <c r="R41" s="13">
        <f t="shared" si="32"/>
        <v>-535755.1</v>
      </c>
      <c r="S41" s="13">
        <f>+S43-S51</f>
        <v>-69841.600000000006</v>
      </c>
      <c r="T41" s="13">
        <f>+T43-T51</f>
        <v>7.3</v>
      </c>
      <c r="U41" s="13">
        <f>+U43-U51</f>
        <v>10000</v>
      </c>
      <c r="V41" s="13">
        <f>+V43-V51</f>
        <v>0</v>
      </c>
      <c r="W41" s="13">
        <f t="shared" ref="W41:X41" si="33">+W43-W51</f>
        <v>1930.2999999999993</v>
      </c>
      <c r="X41" s="13">
        <f t="shared" si="33"/>
        <v>691.5</v>
      </c>
      <c r="Y41" s="13">
        <f t="shared" ref="Y41" si="34">+Y43-Y51</f>
        <v>0.5</v>
      </c>
    </row>
    <row r="42" spans="1:25" ht="6" customHeight="1" x14ac:dyDescent="0.2">
      <c r="A42" s="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2">
      <c r="A43" s="2" t="s">
        <v>26</v>
      </c>
      <c r="B43" s="13">
        <f t="shared" ref="B43:M43" si="35">+B44+B45+B49</f>
        <v>421</v>
      </c>
      <c r="C43" s="13">
        <f t="shared" si="35"/>
        <v>0</v>
      </c>
      <c r="D43" s="13">
        <f t="shared" si="35"/>
        <v>20725</v>
      </c>
      <c r="E43" s="13">
        <f t="shared" si="35"/>
        <v>1830</v>
      </c>
      <c r="F43" s="13">
        <f t="shared" si="35"/>
        <v>0</v>
      </c>
      <c r="G43" s="13">
        <f t="shared" si="35"/>
        <v>0</v>
      </c>
      <c r="H43" s="13">
        <f t="shared" si="35"/>
        <v>0</v>
      </c>
      <c r="I43" s="13">
        <f t="shared" si="35"/>
        <v>1739</v>
      </c>
      <c r="J43" s="13">
        <f t="shared" si="35"/>
        <v>47296.5</v>
      </c>
      <c r="K43" s="13">
        <f t="shared" si="35"/>
        <v>0</v>
      </c>
      <c r="L43" s="13">
        <f t="shared" si="35"/>
        <v>7.9</v>
      </c>
      <c r="M43" s="13">
        <f t="shared" si="35"/>
        <v>0</v>
      </c>
      <c r="N43" s="13">
        <f>+N44+N45+N49</f>
        <v>0</v>
      </c>
      <c r="O43" s="13">
        <f t="shared" ref="O43:R43" si="36">+O44+O45+O49</f>
        <v>200531.3</v>
      </c>
      <c r="P43" s="13">
        <f t="shared" si="36"/>
        <v>0</v>
      </c>
      <c r="Q43" s="13">
        <f>+Q44+Q45+Q49</f>
        <v>12991.7</v>
      </c>
      <c r="R43" s="13">
        <f t="shared" si="36"/>
        <v>0</v>
      </c>
      <c r="S43" s="13">
        <f>+S44+S45+S49</f>
        <v>17642</v>
      </c>
      <c r="T43" s="13">
        <f>+T44+T45+T49</f>
        <v>7.3</v>
      </c>
      <c r="U43" s="13">
        <f>+U44+U45+U49</f>
        <v>10000</v>
      </c>
      <c r="V43" s="13">
        <f>+V44+V45+V49</f>
        <v>38015.1</v>
      </c>
      <c r="W43" s="13">
        <f t="shared" ref="W43:X43" si="37">+W44+W45+W49</f>
        <v>9930.2999999999993</v>
      </c>
      <c r="X43" s="13">
        <f t="shared" si="37"/>
        <v>691.5</v>
      </c>
      <c r="Y43" s="13">
        <f t="shared" ref="Y43" si="38">+Y44+Y45+Y49</f>
        <v>0.5</v>
      </c>
    </row>
    <row r="44" spans="1:25" x14ac:dyDescent="0.2">
      <c r="A44" s="2" t="s">
        <v>54</v>
      </c>
      <c r="B44" s="13">
        <v>421</v>
      </c>
      <c r="C44" s="13">
        <v>0</v>
      </c>
      <c r="D44" s="13">
        <v>20725</v>
      </c>
      <c r="E44" s="13">
        <v>1830</v>
      </c>
      <c r="F44" s="13">
        <v>0</v>
      </c>
      <c r="G44" s="13">
        <v>0</v>
      </c>
      <c r="H44" s="13">
        <v>0</v>
      </c>
      <c r="I44" s="13">
        <v>1739</v>
      </c>
      <c r="J44" s="13">
        <v>47296.5</v>
      </c>
      <c r="K44" s="13">
        <v>0</v>
      </c>
      <c r="L44" s="13">
        <v>7.9</v>
      </c>
      <c r="M44" s="13">
        <v>0</v>
      </c>
      <c r="N44" s="13">
        <v>0</v>
      </c>
      <c r="O44" s="13">
        <v>200531.3</v>
      </c>
      <c r="P44" s="13">
        <v>0</v>
      </c>
      <c r="Q44" s="13">
        <v>12991.7</v>
      </c>
      <c r="R44" s="13">
        <v>0</v>
      </c>
      <c r="S44" s="13">
        <v>17642</v>
      </c>
      <c r="T44" s="13">
        <v>7.3</v>
      </c>
      <c r="U44" s="13">
        <v>10000</v>
      </c>
      <c r="V44" s="13">
        <v>38015.1</v>
      </c>
      <c r="W44" s="13">
        <v>9930.2999999999993</v>
      </c>
      <c r="X44" s="13">
        <v>691.5</v>
      </c>
      <c r="Y44" s="13">
        <v>0.5</v>
      </c>
    </row>
    <row r="45" spans="1:25" x14ac:dyDescent="0.2">
      <c r="A45" s="2" t="s">
        <v>34</v>
      </c>
      <c r="B45" s="13">
        <f t="shared" ref="B45:M45" si="39">SUM(B46:B48)</f>
        <v>0</v>
      </c>
      <c r="C45" s="13">
        <f t="shared" si="39"/>
        <v>0</v>
      </c>
      <c r="D45" s="13">
        <f t="shared" si="39"/>
        <v>0</v>
      </c>
      <c r="E45" s="13">
        <f t="shared" si="39"/>
        <v>0</v>
      </c>
      <c r="F45" s="13">
        <f t="shared" si="39"/>
        <v>0</v>
      </c>
      <c r="G45" s="13">
        <f t="shared" si="39"/>
        <v>0</v>
      </c>
      <c r="H45" s="13">
        <f t="shared" si="39"/>
        <v>0</v>
      </c>
      <c r="I45" s="13">
        <f t="shared" si="39"/>
        <v>0</v>
      </c>
      <c r="J45" s="13">
        <f t="shared" si="39"/>
        <v>0</v>
      </c>
      <c r="K45" s="13">
        <f t="shared" si="39"/>
        <v>0</v>
      </c>
      <c r="L45" s="13">
        <f t="shared" si="39"/>
        <v>0</v>
      </c>
      <c r="M45" s="13">
        <f t="shared" si="39"/>
        <v>0</v>
      </c>
      <c r="N45" s="13">
        <f>SUM(N46:N48)</f>
        <v>0</v>
      </c>
      <c r="O45" s="13">
        <f t="shared" ref="O45:R45" si="40">SUM(O46:O48)</f>
        <v>0</v>
      </c>
      <c r="P45" s="13">
        <f t="shared" si="40"/>
        <v>0</v>
      </c>
      <c r="Q45" s="13">
        <f>SUM(Q46:Q48)</f>
        <v>0</v>
      </c>
      <c r="R45" s="13">
        <f t="shared" si="40"/>
        <v>0</v>
      </c>
      <c r="S45" s="13">
        <f>SUM(S46:S48)</f>
        <v>0</v>
      </c>
      <c r="T45" s="13">
        <f>SUM(T46:T48)</f>
        <v>0</v>
      </c>
      <c r="U45" s="13">
        <f>SUM(U46:U48)</f>
        <v>0</v>
      </c>
      <c r="V45" s="13">
        <f>SUM(V46:V48)</f>
        <v>0</v>
      </c>
      <c r="W45" s="13">
        <f t="shared" ref="W45:X45" si="41">SUM(W46:W48)</f>
        <v>0</v>
      </c>
      <c r="X45" s="13">
        <f t="shared" si="41"/>
        <v>0</v>
      </c>
      <c r="Y45" s="13">
        <f t="shared" ref="Y45" si="42">SUM(Y46:Y48)</f>
        <v>0</v>
      </c>
    </row>
    <row r="46" spans="1:25" x14ac:dyDescent="0.2">
      <c r="A46" s="2" t="s">
        <v>41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</row>
    <row r="47" spans="1:25" x14ac:dyDescent="0.2">
      <c r="A47" s="2" t="s">
        <v>42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</row>
    <row r="48" spans="1:25" x14ac:dyDescent="0.2">
      <c r="A48" s="2" t="s">
        <v>33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</row>
    <row r="49" spans="1:25" x14ac:dyDescent="0.2">
      <c r="A49" s="2" t="s">
        <v>12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</row>
    <row r="50" spans="1:25" ht="6" customHeight="1" x14ac:dyDescent="0.2">
      <c r="A50" s="9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x14ac:dyDescent="0.2">
      <c r="A51" s="2" t="s">
        <v>27</v>
      </c>
      <c r="B51" s="13">
        <f t="shared" ref="B51:K51" si="43">+B52+B53+B57</f>
        <v>0</v>
      </c>
      <c r="C51" s="13">
        <f t="shared" si="43"/>
        <v>1031</v>
      </c>
      <c r="D51" s="13">
        <f t="shared" si="43"/>
        <v>99696.1</v>
      </c>
      <c r="E51" s="13">
        <f t="shared" si="43"/>
        <v>360</v>
      </c>
      <c r="F51" s="13">
        <f t="shared" si="43"/>
        <v>11249.1</v>
      </c>
      <c r="G51" s="13">
        <f t="shared" si="43"/>
        <v>394816</v>
      </c>
      <c r="H51" s="13">
        <f t="shared" si="43"/>
        <v>0</v>
      </c>
      <c r="I51" s="13">
        <f t="shared" si="43"/>
        <v>686.2</v>
      </c>
      <c r="J51" s="13">
        <f t="shared" si="43"/>
        <v>42170.400000000001</v>
      </c>
      <c r="K51" s="13">
        <f t="shared" si="43"/>
        <v>888.6</v>
      </c>
      <c r="L51" s="13">
        <f>+L52+L53+L57</f>
        <v>5169.3</v>
      </c>
      <c r="M51" s="13">
        <f>+M52+M53+M57</f>
        <v>0</v>
      </c>
      <c r="N51" s="13">
        <f>+N52+N53+N57</f>
        <v>9989.9</v>
      </c>
      <c r="O51" s="13">
        <f t="shared" ref="O51:R51" si="44">+O52+O53+O57</f>
        <v>200531.4</v>
      </c>
      <c r="P51" s="13">
        <f t="shared" si="44"/>
        <v>56962</v>
      </c>
      <c r="Q51" s="13">
        <f>+Q52+Q53+Q57</f>
        <v>0</v>
      </c>
      <c r="R51" s="13">
        <f t="shared" si="44"/>
        <v>535755.1</v>
      </c>
      <c r="S51" s="13">
        <f>+S52+S53+S57</f>
        <v>87483.6</v>
      </c>
      <c r="T51" s="13">
        <f>+T52+T53+T57</f>
        <v>0</v>
      </c>
      <c r="U51" s="13">
        <f>+U52+U53+U57</f>
        <v>0</v>
      </c>
      <c r="V51" s="13">
        <f>+V52+V53+V57</f>
        <v>38015.1</v>
      </c>
      <c r="W51" s="13">
        <f t="shared" ref="W51:X51" si="45">+W52+W53+W57</f>
        <v>8000</v>
      </c>
      <c r="X51" s="13">
        <f t="shared" si="45"/>
        <v>0</v>
      </c>
      <c r="Y51" s="13">
        <f t="shared" ref="Y51" si="46">+Y52+Y53+Y57</f>
        <v>0</v>
      </c>
    </row>
    <row r="52" spans="1:25" x14ac:dyDescent="0.2">
      <c r="A52" s="2" t="s">
        <v>53</v>
      </c>
      <c r="B52" s="13">
        <v>0</v>
      </c>
      <c r="C52" s="13">
        <v>0</v>
      </c>
      <c r="D52" s="13">
        <v>99696.1</v>
      </c>
      <c r="E52" s="13">
        <v>360</v>
      </c>
      <c r="F52" s="13">
        <v>11249.1</v>
      </c>
      <c r="G52" s="13">
        <v>394616</v>
      </c>
      <c r="H52" s="13">
        <v>0</v>
      </c>
      <c r="I52" s="13">
        <v>686.2</v>
      </c>
      <c r="J52" s="13">
        <v>34282.6</v>
      </c>
      <c r="K52" s="13">
        <v>888.6</v>
      </c>
      <c r="L52" s="13">
        <v>5168.8</v>
      </c>
      <c r="M52" s="13">
        <v>0</v>
      </c>
      <c r="N52" s="13">
        <v>9989.9</v>
      </c>
      <c r="O52" s="13">
        <v>174573</v>
      </c>
      <c r="P52" s="13">
        <v>56962</v>
      </c>
      <c r="Q52" s="13">
        <v>0</v>
      </c>
      <c r="R52" s="13">
        <v>535755.1</v>
      </c>
      <c r="S52" s="13">
        <v>69841.600000000006</v>
      </c>
      <c r="T52" s="13">
        <v>0</v>
      </c>
      <c r="U52" s="13">
        <v>0</v>
      </c>
      <c r="V52" s="13">
        <v>0</v>
      </c>
      <c r="W52" s="13">
        <v>8000</v>
      </c>
      <c r="X52" s="13">
        <v>0</v>
      </c>
      <c r="Y52" s="13">
        <v>0</v>
      </c>
    </row>
    <row r="53" spans="1:25" x14ac:dyDescent="0.2">
      <c r="A53" s="2" t="s">
        <v>37</v>
      </c>
      <c r="B53" s="13">
        <f t="shared" ref="B53:K53" si="47">SUM(B54:B56)</f>
        <v>0</v>
      </c>
      <c r="C53" s="13">
        <f t="shared" si="47"/>
        <v>1031</v>
      </c>
      <c r="D53" s="13">
        <f t="shared" si="47"/>
        <v>0</v>
      </c>
      <c r="E53" s="13">
        <f t="shared" si="47"/>
        <v>0</v>
      </c>
      <c r="F53" s="13">
        <f t="shared" si="47"/>
        <v>0</v>
      </c>
      <c r="G53" s="13">
        <f t="shared" si="47"/>
        <v>200</v>
      </c>
      <c r="H53" s="13">
        <f t="shared" si="47"/>
        <v>0</v>
      </c>
      <c r="I53" s="13">
        <f t="shared" si="47"/>
        <v>0</v>
      </c>
      <c r="J53" s="13">
        <f t="shared" si="47"/>
        <v>7887.8</v>
      </c>
      <c r="K53" s="13">
        <f t="shared" si="47"/>
        <v>0</v>
      </c>
      <c r="L53" s="13">
        <f>SUM(L54:L56)</f>
        <v>0.5</v>
      </c>
      <c r="M53" s="13">
        <f>SUM(M54:M56)</f>
        <v>0</v>
      </c>
      <c r="N53" s="13">
        <f>SUM(N54:N56)</f>
        <v>0</v>
      </c>
      <c r="O53" s="13">
        <f t="shared" ref="O53:R53" si="48">SUM(O54:O56)</f>
        <v>25958.399999999998</v>
      </c>
      <c r="P53" s="13">
        <f t="shared" si="48"/>
        <v>0</v>
      </c>
      <c r="Q53" s="13">
        <f>SUM(Q54:Q56)</f>
        <v>0</v>
      </c>
      <c r="R53" s="13">
        <f t="shared" si="48"/>
        <v>0</v>
      </c>
      <c r="S53" s="13">
        <f>SUM(S54:S56)</f>
        <v>17642</v>
      </c>
      <c r="T53" s="13">
        <f>SUM(T54:T56)</f>
        <v>0</v>
      </c>
      <c r="U53" s="13">
        <f>SUM(U54:U56)</f>
        <v>0</v>
      </c>
      <c r="V53" s="13">
        <f>SUM(V54:V56)</f>
        <v>38015.1</v>
      </c>
      <c r="W53" s="13">
        <f t="shared" ref="W53:X53" si="49">SUM(W54:W56)</f>
        <v>0</v>
      </c>
      <c r="X53" s="13">
        <f t="shared" si="49"/>
        <v>0</v>
      </c>
      <c r="Y53" s="13">
        <f t="shared" ref="Y53" si="50">SUM(Y54:Y56)</f>
        <v>0</v>
      </c>
    </row>
    <row r="54" spans="1:25" x14ac:dyDescent="0.2">
      <c r="A54" s="2" t="s">
        <v>43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200</v>
      </c>
      <c r="H54" s="13">
        <v>0</v>
      </c>
      <c r="I54" s="13">
        <v>0</v>
      </c>
      <c r="J54" s="13">
        <v>7887.8</v>
      </c>
      <c r="K54" s="13">
        <v>0</v>
      </c>
      <c r="L54" s="13">
        <v>0.5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</row>
    <row r="55" spans="1:25" x14ac:dyDescent="0.2">
      <c r="A55" s="2" t="s">
        <v>44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</row>
    <row r="56" spans="1:25" x14ac:dyDescent="0.2">
      <c r="A56" s="2" t="s">
        <v>35</v>
      </c>
      <c r="B56" s="13">
        <v>0</v>
      </c>
      <c r="C56" s="13">
        <v>1031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25958.399999999998</v>
      </c>
      <c r="P56" s="13">
        <v>0</v>
      </c>
      <c r="Q56" s="13">
        <v>0</v>
      </c>
      <c r="R56" s="13">
        <v>0</v>
      </c>
      <c r="S56" s="13">
        <v>17642</v>
      </c>
      <c r="T56" s="13">
        <v>0</v>
      </c>
      <c r="U56" s="13">
        <v>0</v>
      </c>
      <c r="V56" s="13">
        <v>38015.1</v>
      </c>
      <c r="W56" s="13">
        <v>0</v>
      </c>
      <c r="X56" s="13">
        <v>0</v>
      </c>
      <c r="Y56" s="13">
        <v>0</v>
      </c>
    </row>
    <row r="57" spans="1:25" x14ac:dyDescent="0.2">
      <c r="A57" s="11" t="s">
        <v>21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</row>
  </sheetData>
  <phoneticPr fontId="0" type="noConversion"/>
  <printOptions horizontalCentered="1" verticalCentered="1"/>
  <pageMargins left="0.78740157480314965" right="0.78740157480314965" top="0.78740157480314965" bottom="0.78740157480314965" header="0.39370078740157483" footer="0"/>
  <pageSetup paperSize="9" scale="70" fitToWidth="3" orientation="landscape" horizontalDpi="4294967294" verticalDpi="4294967294" r:id="rId1"/>
  <headerFooter differentFirst="1" scaleWithDoc="0" alignWithMargins="0">
    <oddHeader>&amp;C&amp;"Gotham Medium,Negrita"PRESUPUESTO 2025
FONDOS FIDUCIARIOS
(en millones de pesos)&amp;R&amp;"Gotham Medium,Negrita"&amp;9CAPÍTULO VIII
Planilla Anexa al Art. 55 (Cont.)</oddHeader>
    <firstHeader>&amp;C&amp;"Gotham Medium,Negrita"PRESUPUESTO 2025
FONDOS FIDUCIARIOS
(en millones de pesos)&amp;R&amp;"Gotham Medium,Negrita"&amp;9CAPÍTULO VIII
Planilla Anexa al Art. 55</firstHeader>
  </headerFooter>
  <ignoredErrors>
    <ignoredError sqref="B45:D45 B53:D53 E45:J45 E53:J53 K45:O45 K53:O53 P45:Q45 P53:Q53 R45:Y45 R53:Y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2025</vt:lpstr>
      <vt:lpstr>'2025'!Print_Area</vt:lpstr>
      <vt:lpstr>'2025'!Print_Titles</vt:lpstr>
      <vt:lpstr>'2025'!Títulos_a_imprimir</vt:lpstr>
    </vt:vector>
  </TitlesOfParts>
  <Company>Secretaria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Grau M.</dc:creator>
  <cp:lastModifiedBy>Vidarte, Santiago Mart�n</cp:lastModifiedBy>
  <cp:lastPrinted>2024-09-17T21:14:48Z</cp:lastPrinted>
  <dcterms:created xsi:type="dcterms:W3CDTF">2003-06-11T18:48:06Z</dcterms:created>
  <dcterms:modified xsi:type="dcterms:W3CDTF">2024-09-18T15:07:32Z</dcterms:modified>
</cp:coreProperties>
</file>