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EJFISFIN\2015\2 trimestre 2015\CUADRO FÍSICO - FINANCIERO\"/>
    </mc:Choice>
  </mc:AlternateContent>
  <bookViews>
    <workbookView xWindow="360" yWindow="270" windowWidth="14940" windowHeight="9150"/>
  </bookViews>
  <sheets>
    <sheet name="Hoja1 " sheetId="1" r:id="rId1"/>
  </sheets>
  <definedNames>
    <definedName name="_xlnm._FilterDatabase" localSheetId="0" hidden="1">'Hoja1 '!$A$1:$T$2181</definedName>
    <definedName name="_xlnm.Print_Area" localSheetId="0">'Hoja1 '!$A:$Q</definedName>
    <definedName name="_xlnm.Print_Titles" localSheetId="0">'Hoja1 '!$1:$7</definedName>
  </definedNames>
  <calcPr calcId="152511"/>
</workbook>
</file>

<file path=xl/calcChain.xml><?xml version="1.0" encoding="utf-8"?>
<calcChain xmlns="http://schemas.openxmlformats.org/spreadsheetml/2006/main">
  <c r="O1579" i="1" l="1"/>
  <c r="P1579" i="1"/>
  <c r="O1580" i="1"/>
  <c r="P1580" i="1"/>
  <c r="O1581" i="1"/>
  <c r="P1581" i="1"/>
  <c r="O1582" i="1"/>
  <c r="P1582" i="1"/>
  <c r="O1583" i="1"/>
  <c r="P1583" i="1"/>
  <c r="O1584" i="1"/>
  <c r="P1584" i="1"/>
  <c r="O1585" i="1"/>
  <c r="P1585" i="1"/>
  <c r="O1586" i="1"/>
  <c r="P1586" i="1"/>
  <c r="O1578" i="1"/>
  <c r="P1578" i="1"/>
  <c r="P1577" i="1"/>
  <c r="O1577" i="1"/>
  <c r="O826" i="1" l="1"/>
  <c r="P826" i="1"/>
  <c r="O827" i="1"/>
  <c r="P827" i="1"/>
  <c r="O828" i="1"/>
  <c r="P828" i="1"/>
  <c r="O831" i="1"/>
  <c r="P831" i="1"/>
  <c r="P825" i="1"/>
  <c r="O825" i="1"/>
  <c r="O812" i="1"/>
  <c r="P812" i="1"/>
  <c r="O813" i="1"/>
  <c r="P813" i="1"/>
  <c r="O814" i="1"/>
  <c r="P814" i="1"/>
  <c r="O815" i="1"/>
  <c r="P815" i="1"/>
  <c r="O816" i="1"/>
  <c r="P816" i="1"/>
  <c r="O817" i="1"/>
  <c r="P817" i="1"/>
  <c r="O818" i="1"/>
  <c r="P818" i="1"/>
  <c r="O819" i="1"/>
  <c r="P819" i="1"/>
  <c r="O820" i="1"/>
  <c r="P820" i="1"/>
  <c r="O821" i="1"/>
  <c r="P821" i="1"/>
  <c r="O822" i="1"/>
  <c r="P822" i="1"/>
  <c r="P811" i="1"/>
  <c r="O811" i="1"/>
  <c r="O805" i="1"/>
  <c r="P805" i="1"/>
  <c r="O806" i="1"/>
  <c r="P806" i="1"/>
  <c r="O807" i="1"/>
  <c r="P807" i="1"/>
  <c r="O808" i="1"/>
  <c r="P808" i="1"/>
  <c r="P804" i="1"/>
  <c r="O804" i="1"/>
  <c r="O797" i="1"/>
  <c r="P797" i="1"/>
  <c r="O798" i="1"/>
  <c r="P798" i="1"/>
  <c r="O799" i="1"/>
  <c r="P799" i="1"/>
  <c r="O800" i="1"/>
  <c r="P800" i="1"/>
  <c r="O801" i="1"/>
  <c r="P801" i="1"/>
  <c r="P796" i="1"/>
  <c r="O796" i="1"/>
  <c r="O780" i="1"/>
  <c r="P780" i="1"/>
  <c r="O781" i="1"/>
  <c r="P781" i="1"/>
  <c r="O782" i="1"/>
  <c r="P782" i="1"/>
  <c r="O783" i="1"/>
  <c r="P783" i="1"/>
  <c r="O784" i="1"/>
  <c r="P784" i="1"/>
  <c r="O785" i="1"/>
  <c r="P785" i="1"/>
  <c r="O786" i="1"/>
  <c r="P786" i="1"/>
  <c r="O787" i="1"/>
  <c r="P787" i="1"/>
  <c r="O788" i="1"/>
  <c r="P788" i="1"/>
  <c r="O789" i="1"/>
  <c r="P789" i="1"/>
  <c r="O790" i="1"/>
  <c r="P790" i="1"/>
  <c r="O791" i="1"/>
  <c r="P791" i="1"/>
  <c r="O792" i="1"/>
  <c r="P792" i="1"/>
  <c r="O793" i="1"/>
  <c r="P793" i="1"/>
  <c r="O794" i="1"/>
  <c r="P794" i="1"/>
  <c r="P779" i="1"/>
  <c r="O779" i="1"/>
  <c r="O769" i="1"/>
  <c r="P769" i="1"/>
  <c r="O770" i="1"/>
  <c r="P770" i="1"/>
  <c r="O771" i="1"/>
  <c r="P771" i="1"/>
  <c r="O772" i="1"/>
  <c r="P772" i="1"/>
  <c r="O773" i="1"/>
  <c r="P773" i="1"/>
  <c r="O774" i="1"/>
  <c r="P774" i="1"/>
  <c r="O775" i="1"/>
  <c r="P775" i="1"/>
  <c r="O776" i="1"/>
  <c r="P776" i="1"/>
  <c r="O767" i="1"/>
  <c r="P767" i="1"/>
  <c r="O768" i="1"/>
  <c r="P768" i="1"/>
  <c r="P766" i="1"/>
  <c r="O766" i="1"/>
  <c r="O761" i="1"/>
  <c r="P761" i="1"/>
  <c r="O762" i="1"/>
  <c r="P762" i="1"/>
  <c r="P760" i="1"/>
  <c r="O760" i="1"/>
  <c r="P757" i="1"/>
  <c r="O757" i="1"/>
  <c r="P756" i="1"/>
  <c r="O756" i="1"/>
  <c r="O92" i="1"/>
  <c r="P90" i="1"/>
  <c r="P91" i="1"/>
  <c r="P92" i="1"/>
  <c r="P93" i="1"/>
  <c r="O85" i="1"/>
  <c r="P85" i="1"/>
  <c r="O86" i="1"/>
  <c r="P86" i="1"/>
  <c r="O87" i="1"/>
  <c r="P87" i="1"/>
  <c r="O88" i="1"/>
  <c r="P88" i="1"/>
  <c r="O89" i="1"/>
  <c r="P89" i="1"/>
  <c r="O90" i="1"/>
  <c r="P84" i="1"/>
  <c r="O84" i="1"/>
  <c r="P83" i="1"/>
  <c r="O83" i="1"/>
  <c r="P82" i="1"/>
  <c r="O82" i="1"/>
  <c r="P80" i="1"/>
  <c r="O80" i="1"/>
  <c r="P79" i="1"/>
  <c r="O79" i="1"/>
  <c r="P67" i="1"/>
  <c r="O67" i="1"/>
  <c r="P66" i="1"/>
  <c r="O66" i="1"/>
  <c r="P65" i="1"/>
  <c r="O65" i="1"/>
  <c r="P63" i="1"/>
  <c r="O63" i="1"/>
  <c r="P61" i="1"/>
  <c r="O61" i="1"/>
  <c r="P60" i="1"/>
  <c r="O60" i="1"/>
  <c r="P59" i="1"/>
  <c r="O59" i="1"/>
  <c r="P56" i="1"/>
  <c r="O56" i="1"/>
  <c r="P55" i="1"/>
  <c r="O55" i="1"/>
  <c r="P54" i="1"/>
  <c r="O54" i="1"/>
  <c r="P53" i="1"/>
  <c r="O53" i="1"/>
  <c r="P50" i="1"/>
  <c r="O50" i="1"/>
  <c r="P49" i="1"/>
  <c r="O49" i="1"/>
  <c r="P48" i="1"/>
  <c r="O48" i="1"/>
  <c r="P47" i="1"/>
  <c r="O47" i="1"/>
  <c r="P1222" i="1"/>
  <c r="O1222" i="1"/>
  <c r="P1183" i="1"/>
  <c r="P1185" i="1"/>
  <c r="P1172" i="1"/>
  <c r="O1172" i="1"/>
  <c r="N1149" i="1"/>
  <c r="N1147" i="1"/>
  <c r="O1147" i="1" s="1"/>
  <c r="N1145" i="1"/>
  <c r="P1145" i="1" s="1"/>
  <c r="O1143" i="1"/>
  <c r="O1141" i="1"/>
  <c r="N1137" i="1"/>
  <c r="P1137" i="1" s="1"/>
  <c r="P578" i="1"/>
  <c r="N577" i="1"/>
  <c r="N576" i="1"/>
  <c r="O576" i="1" s="1"/>
  <c r="N575" i="1"/>
  <c r="N574" i="1"/>
  <c r="N573" i="1"/>
  <c r="N572" i="1"/>
  <c r="O572" i="1" s="1"/>
  <c r="N571" i="1"/>
  <c r="O571" i="1" s="1"/>
  <c r="N570" i="1"/>
  <c r="O570" i="1" s="1"/>
  <c r="L577" i="1"/>
  <c r="L576" i="1"/>
  <c r="L575" i="1"/>
  <c r="L574" i="1"/>
  <c r="L573" i="1"/>
  <c r="L572" i="1"/>
  <c r="K571" i="1"/>
  <c r="L571" i="1"/>
  <c r="L570" i="1"/>
  <c r="F1576" i="1"/>
  <c r="E1576" i="1"/>
  <c r="F1570" i="1"/>
  <c r="E1570" i="1"/>
  <c r="F1563" i="1"/>
  <c r="E1563" i="1"/>
  <c r="F1552" i="1"/>
  <c r="E1552" i="1"/>
  <c r="F1548" i="1"/>
  <c r="E1548" i="1"/>
  <c r="F1541" i="1"/>
  <c r="E1541" i="1"/>
  <c r="F1535" i="1"/>
  <c r="E1535" i="1"/>
  <c r="F1527" i="1"/>
  <c r="E1527" i="1"/>
  <c r="F1518" i="1"/>
  <c r="E1518" i="1"/>
  <c r="F1510" i="1"/>
  <c r="E1510" i="1"/>
  <c r="E1495" i="1"/>
  <c r="F1495" i="1"/>
  <c r="F1485" i="1"/>
  <c r="E1485" i="1"/>
  <c r="G2180" i="1"/>
  <c r="D2180" i="1"/>
  <c r="C2180" i="1"/>
  <c r="G2050" i="1"/>
  <c r="D2050" i="1"/>
  <c r="C2050" i="1"/>
  <c r="G1678" i="1"/>
  <c r="D1678" i="1"/>
  <c r="C1678" i="1"/>
  <c r="G1587" i="1"/>
  <c r="D1587" i="1"/>
  <c r="C1587" i="1"/>
  <c r="G1482" i="1"/>
  <c r="D1482" i="1"/>
  <c r="C1482" i="1"/>
  <c r="G1451" i="1"/>
  <c r="D1451" i="1"/>
  <c r="C1451" i="1"/>
  <c r="G1288" i="1"/>
  <c r="D1288" i="1"/>
  <c r="C1288" i="1"/>
  <c r="G1002" i="1"/>
  <c r="D1002" i="1"/>
  <c r="C1002" i="1"/>
  <c r="G972" i="1"/>
  <c r="D972" i="1"/>
  <c r="C972" i="1"/>
  <c r="G884" i="1"/>
  <c r="D884" i="1"/>
  <c r="C884" i="1"/>
  <c r="G832" i="1"/>
  <c r="D832" i="1"/>
  <c r="C832" i="1"/>
  <c r="G752" i="1"/>
  <c r="D752" i="1"/>
  <c r="C752" i="1"/>
  <c r="G563" i="1"/>
  <c r="D563" i="1"/>
  <c r="C563" i="1"/>
  <c r="G409" i="1"/>
  <c r="D409" i="1"/>
  <c r="C409" i="1"/>
  <c r="G352" i="1"/>
  <c r="D352" i="1"/>
  <c r="C352" i="1"/>
  <c r="G301" i="1"/>
  <c r="D301" i="1"/>
  <c r="C301" i="1"/>
  <c r="G180" i="1"/>
  <c r="D180" i="1"/>
  <c r="C180" i="1"/>
  <c r="G94" i="1"/>
  <c r="D94" i="1"/>
  <c r="C94" i="1"/>
  <c r="C43" i="1"/>
  <c r="G43" i="1"/>
  <c r="D43" i="1"/>
  <c r="O574" i="1"/>
  <c r="P574" i="1" l="1"/>
  <c r="P572" i="1"/>
  <c r="P576" i="1"/>
  <c r="P575" i="1"/>
  <c r="O575" i="1"/>
  <c r="E2180" i="1"/>
  <c r="P571" i="1"/>
  <c r="E43" i="1"/>
  <c r="P1147" i="1"/>
  <c r="P570" i="1"/>
  <c r="P573" i="1"/>
  <c r="P577" i="1"/>
  <c r="E832" i="1"/>
  <c r="E884" i="1"/>
  <c r="E972" i="1"/>
  <c r="E1678" i="1"/>
  <c r="E94" i="1"/>
  <c r="E409" i="1"/>
  <c r="E752" i="1"/>
  <c r="E1451" i="1"/>
  <c r="E1587" i="1"/>
  <c r="E2050" i="1"/>
  <c r="E301" i="1"/>
  <c r="E1482" i="1"/>
  <c r="E180" i="1"/>
  <c r="E352" i="1"/>
  <c r="E563" i="1"/>
  <c r="E1002" i="1"/>
  <c r="E1288" i="1"/>
  <c r="O573" i="1"/>
  <c r="O577" i="1"/>
</calcChain>
</file>

<file path=xl/sharedStrings.xml><?xml version="1.0" encoding="utf-8"?>
<sst xmlns="http://schemas.openxmlformats.org/spreadsheetml/2006/main" count="14663" uniqueCount="3657">
  <si>
    <t>Programas Bajo Seguimiento - Trimestre 2 - 2015</t>
  </si>
  <si>
    <t>Organismos y Programas - Cifras en pesos y magnitudes físicas</t>
  </si>
  <si>
    <t xml:space="preserve">Código Institucional </t>
  </si>
  <si>
    <t>Fin Fun</t>
  </si>
  <si>
    <t>Devengado Trimestre 2    2014</t>
  </si>
  <si>
    <t>Devengado Trimestre 2        2015</t>
  </si>
  <si>
    <t>Diferencia absoluta</t>
  </si>
  <si>
    <t>Ejec. %</t>
  </si>
  <si>
    <t>Medición</t>
  </si>
  <si>
    <t>Prog.
Anual
Vigente</t>
  </si>
  <si>
    <t>Programación    6 meses</t>
  </si>
  <si>
    <t xml:space="preserve">  Ejec. Acum.  Trimestre 2  2014</t>
  </si>
  <si>
    <t xml:space="preserve">  Ejec. Acum.  Trimestre 2     2015</t>
  </si>
  <si>
    <t>%
Ej. (1)</t>
  </si>
  <si>
    <t>%
Desvío (2)</t>
  </si>
  <si>
    <t>( 1 ) Poder Legislativo Nacional</t>
  </si>
  <si>
    <t/>
  </si>
  <si>
    <t>1.7</t>
  </si>
  <si>
    <t>-</t>
  </si>
  <si>
    <t>Funcionario Capacitado</t>
  </si>
  <si>
    <t>( 1 - 314 ) Biblioteca del Congreso</t>
  </si>
  <si>
    <t>( 1 - 314 - 18 ) Asistencia Bibliográfica</t>
  </si>
  <si>
    <t>3.4</t>
  </si>
  <si>
    <t>UE: Biblioteca del Congreso de la Nación</t>
  </si>
  <si>
    <t>Servicio Bibliográfico</t>
  </si>
  <si>
    <t>Consulta Bibliográfica</t>
  </si>
  <si>
    <t>La Sala pública permanecio cerrada durante los meses de abril y mayo a causa del incendio de uno de los sectores, que afecto a toda las salas.</t>
  </si>
  <si>
    <t>Usuario</t>
  </si>
  <si>
    <t>Visitas Guiadas</t>
  </si>
  <si>
    <t>Visitante</t>
  </si>
  <si>
    <t>Estudios e Investigaciones</t>
  </si>
  <si>
    <t>Documento Producido</t>
  </si>
  <si>
    <t>Finalización de trabajos pendientes.</t>
  </si>
  <si>
    <t>Traducción de Textos</t>
  </si>
  <si>
    <t>Palabra</t>
  </si>
  <si>
    <t>Menor demanda de solicitudes desde la Dirección Servicios Legislativos.</t>
  </si>
  <si>
    <t>Servicio Edición e Impresión</t>
  </si>
  <si>
    <t>Publicación</t>
  </si>
  <si>
    <t>Servicio de Microfilmación</t>
  </si>
  <si>
    <t>Fotograma</t>
  </si>
  <si>
    <t>Los convenios de cooperación firmadospor la BCN para la digitalizaciòn de archivos permite la mejora en la meta.</t>
  </si>
  <si>
    <t>Taller de Extensión Cultural</t>
  </si>
  <si>
    <t>Participante</t>
  </si>
  <si>
    <t>Aumento en la cantidad de actividades realizadas.</t>
  </si>
  <si>
    <t>( 1 - 315 ) Imprenta del Congreso</t>
  </si>
  <si>
    <t>( 1 - 315 - 19 ) Impresiones y Publicaciones Parlamentarias</t>
  </si>
  <si>
    <t>1.1</t>
  </si>
  <si>
    <t>UE: Imprenta del Congreso de la Nación</t>
  </si>
  <si>
    <t>Composición e Impresión de Papelería y Publicaciones Parlamentarias</t>
  </si>
  <si>
    <t>Página</t>
  </si>
  <si>
    <t>( 1 - 316 ) Ayuda Social Personal del Congreso de la Nación</t>
  </si>
  <si>
    <t>( 1 - 316 - 20 ) Asistencia Social Integral al Personal del Congreso de la Nación</t>
  </si>
  <si>
    <t>3.1</t>
  </si>
  <si>
    <t>UE: Dirección de Ayuda Social para el Personal del Congreso</t>
  </si>
  <si>
    <t>Cobertura Social Integral al Personal del Congreso de la Nación</t>
  </si>
  <si>
    <t>Consulta Médica</t>
  </si>
  <si>
    <t>Afiliado</t>
  </si>
  <si>
    <t>(4)</t>
  </si>
  <si>
    <t>Paciente Internado</t>
  </si>
  <si>
    <t>( 1 - 319 ) Defensoría del Pueblo</t>
  </si>
  <si>
    <t>( 1 - 319 - 21 ) Defensa de los Derechos de los Ciudadanos</t>
  </si>
  <si>
    <t>UE: Subsecretaría General de la Defensoría del Pueblo</t>
  </si>
  <si>
    <t>Investigaciones</t>
  </si>
  <si>
    <t>Investigación Realizada</t>
  </si>
  <si>
    <t>Atención al Público</t>
  </si>
  <si>
    <t>Persona Atendida</t>
  </si>
  <si>
    <t>Incremento de consultas por cortes en el suministro eléctrico y temas ambientales.</t>
  </si>
  <si>
    <t>Recepción de  Quejas Promovidas por los Ciudadanos</t>
  </si>
  <si>
    <t>Caso</t>
  </si>
  <si>
    <t>Incremento por reclamos por cortes en el suministro eléctrico y por aumento de aranceles en la carrera de Despachante de Aduana.</t>
  </si>
  <si>
    <t>( 1 - 340 ) Procuración Penitenciaria</t>
  </si>
  <si>
    <t>( 1 - 340 - 26 ) Protección de los Derechos del Interno Penitenciario</t>
  </si>
  <si>
    <t>1.2</t>
  </si>
  <si>
    <t>Atención de Internos Damnificados</t>
  </si>
  <si>
    <t>Caso Gestionado</t>
  </si>
  <si>
    <t>Inspección de Centros de Detención</t>
  </si>
  <si>
    <t>Inspección</t>
  </si>
  <si>
    <t>Visita</t>
  </si>
  <si>
    <t>Atención Médica a Internos</t>
  </si>
  <si>
    <t>Interno Atendido</t>
  </si>
  <si>
    <t>( 1 - 346 ) Defensoría del Público de Servicios de Comunicación Audiovisual</t>
  </si>
  <si>
    <t>( 1 - 346 - 36 ) Defensa del Público de Servicios de Comunicación Audiovisual</t>
  </si>
  <si>
    <t>UE: Defensoría del Público de Servicios de Comunicación Audiovisual de la Nación</t>
  </si>
  <si>
    <t>Recepción de Presentaciones Promovidas por los Ciudadanos</t>
  </si>
  <si>
    <t>Presentación</t>
  </si>
  <si>
    <t>Capacitación en la Temática de Derecho Humano a la Comunicación y el Acceso a la Información</t>
  </si>
  <si>
    <t>Persona Capacitada</t>
  </si>
  <si>
    <t>Participación en Audiencias Públicas</t>
  </si>
  <si>
    <t>Otorgamiento de Becas de Investigación y Capacitación</t>
  </si>
  <si>
    <t>becario</t>
  </si>
  <si>
    <t xml:space="preserve"> TOTAL PROGRAMAS BAJO SEGUIMIENTO DE PODER LEGISLATIVO NACIONAL</t>
  </si>
  <si>
    <t>Causa Resuelta</t>
  </si>
  <si>
    <t>3.3</t>
  </si>
  <si>
    <t>Atención de Jubilaciones</t>
  </si>
  <si>
    <t>Jubilado</t>
  </si>
  <si>
    <t>Atención de Pensiones</t>
  </si>
  <si>
    <t>Pensionado</t>
  </si>
  <si>
    <t>( 20 ) Presidencia de la Nación</t>
  </si>
  <si>
    <t>( 20 - 109 ) Sindicatura General de la Nación</t>
  </si>
  <si>
    <t>( 20 - 109 - 16 ) Control Interno del Poder Ejecutivo Nacional</t>
  </si>
  <si>
    <t>UE: Sindicatura General de la Nación</t>
  </si>
  <si>
    <t>Capacitación Profesional Técnica</t>
  </si>
  <si>
    <t>Emisión de Precios Testigos</t>
  </si>
  <si>
    <t>Informe</t>
  </si>
  <si>
    <t>Supervisión, Asesoramiento, Control y Fiscalización</t>
  </si>
  <si>
    <t>Intervenciones Técnicas</t>
  </si>
  <si>
    <t>( 20 - 112 ) Autoridad Regulatoria Nuclear</t>
  </si>
  <si>
    <t>( 20 - 112 - 16 ) Regulación y Fiscalización de las Actividades Nucleares</t>
  </si>
  <si>
    <t>4.1</t>
  </si>
  <si>
    <t>Otorgamiento de Licencias de Instalaciones</t>
  </si>
  <si>
    <t>Licencia Otorgada</t>
  </si>
  <si>
    <t>Otorgamiento de Registros de Instalaciones</t>
  </si>
  <si>
    <t>Registro</t>
  </si>
  <si>
    <t>Fiscalización y Control de Instalaciones Nucleares y Radioactivas</t>
  </si>
  <si>
    <t>Evaluaciones de Seguridad Radiológica y Nuclear</t>
  </si>
  <si>
    <t>Evaluación</t>
  </si>
  <si>
    <t>( 20 - 204 ) Autoridad Federal de Servicios de Comunicación Audiovisual</t>
  </si>
  <si>
    <t>( 20 - 204 - 16 ) Control y Fiscalización de los Servicios de Comunicación Audiovisual</t>
  </si>
  <si>
    <t>4.2</t>
  </si>
  <si>
    <t>Otorgamiento de Licencias de Servicios de Comunicación Audiovisual</t>
  </si>
  <si>
    <t>Control de los Servicios de Comunicación Audiovisual</t>
  </si>
  <si>
    <t>Fiscalización de Contenidos Audiovisuales</t>
  </si>
  <si>
    <t>Hora de Visualización</t>
  </si>
  <si>
    <t>( 20 - 204 - 18 ) Enseñanza, Capacitación y Habilitación</t>
  </si>
  <si>
    <t>Formación y Habilitación de Locutores y Operadores</t>
  </si>
  <si>
    <t>Habilitado</t>
  </si>
  <si>
    <t>( 20 - 204 - 19 ) Administración y Gestión de Proyecto Especiales</t>
  </si>
  <si>
    <t>Dictado de Talleres de Capacitación</t>
  </si>
  <si>
    <t>Taller</t>
  </si>
  <si>
    <t>Realización de Encuentros para el Desarrollo de Proyectos Audiovisuales</t>
  </si>
  <si>
    <t>Encuentro</t>
  </si>
  <si>
    <t>Asistencia Financiera a Proyectos Especiales</t>
  </si>
  <si>
    <t>Subsidio Otorgado</t>
  </si>
  <si>
    <t>( 20 - 302 ) Agencia Federal de Inteligencia</t>
  </si>
  <si>
    <t>( 20 - 302 - 16 ) Información e Inteligencia</t>
  </si>
  <si>
    <t>2.4</t>
  </si>
  <si>
    <t>UE: Secretaría de Inteligencia</t>
  </si>
  <si>
    <t>Realización de Informes de Inteligencia</t>
  </si>
  <si>
    <t>( 20 - 303 ) Secretaría de Programación para la Prevención de la Drogadicción y Lucha Contra el Narcotráfico</t>
  </si>
  <si>
    <t>( 20 - 303 - 16 ) Prevención, Asistencia, Control y Lucha Contra la Drogadicción</t>
  </si>
  <si>
    <t>3.2</t>
  </si>
  <si>
    <t>UE: Secretaría de Programación para la Prevención y la Lucha contra el Narcotráfico</t>
  </si>
  <si>
    <t>Control de Empresas Importadoras/Exportadoras de Precursores Químicos</t>
  </si>
  <si>
    <t>Certificado Expedido</t>
  </si>
  <si>
    <t>Asistencia Financiera Integral a Drogadependientes</t>
  </si>
  <si>
    <t>Paciente Asistido</t>
  </si>
  <si>
    <t>Capacitación en la Materia del Uso Indebido de Drogas y Adicciones</t>
  </si>
  <si>
    <t>Atención Telefónica</t>
  </si>
  <si>
    <t>( 20 - 345 ) Consejo Nacional de Coordinación de Políticas Sociales</t>
  </si>
  <si>
    <t>( 20 - 345 - 17 ) Formulación e Implementación de Políticas Públicas de la Mujer</t>
  </si>
  <si>
    <t>UE: Consejo Nacional de la Mujer</t>
  </si>
  <si>
    <t>Fortalecimiento Institucional a OGs y ONGs de Mujeres</t>
  </si>
  <si>
    <t>Institución Asistida</t>
  </si>
  <si>
    <t>Se supero la meta durante el trimestre debido a que se realizaron diversas actividades como ser el programa de escuelas populares y programa de Fortalecimiento Institucional, asì como tambien capacitaciones a diferentes organizaciones tanto gubernamentales y no gubernamentales</t>
  </si>
  <si>
    <t>Capacitación para el Desarrollo Integral de la Mujer</t>
  </si>
  <si>
    <t>Se supero ampliamente la meta debido a que se realizaron actividades de capacitación durante el trimestre  tales como Talleres de masculinidades, Jornadas Culturales, Salud Sexual, Noviazgos Violentos, Validaciòn de Protocolos etc, ademàs de los beneficios de los programas de Escuelas Populares de Gènero y Fortalecimiento Institucional.</t>
  </si>
  <si>
    <t>( 20 - 345 - 21 ) Asistencia y Coordinación de Políticas Sociales</t>
  </si>
  <si>
    <t>UE: Consejo Nacional de Coordinación de Políticas Sociales</t>
  </si>
  <si>
    <t>Asistencia Técnica-Financiera</t>
  </si>
  <si>
    <t>Municipio Asistido</t>
  </si>
  <si>
    <t>Organización Asistida</t>
  </si>
  <si>
    <t>El desvío corresponde a la Reprogramación del Programa de Fortalecimiento a Organizaciones Sociales.</t>
  </si>
  <si>
    <t>Capacitación</t>
  </si>
  <si>
    <t>Seminario</t>
  </si>
  <si>
    <t>Difusión de Información Institucional</t>
  </si>
  <si>
    <t>El desvío corresponde a que durante el trimestre se han realizado dos publicaciones que estaban programadas para el 3º Trimestre.</t>
  </si>
  <si>
    <t>Individualización de Organizaciones Comunitarias y Entidades de Bien Público</t>
  </si>
  <si>
    <t>Institución Incorporada</t>
  </si>
  <si>
    <t>Fortalecimiento de las Actividades de las Organizaciones Comunitarias</t>
  </si>
  <si>
    <t>Atención de Organizaciones de la Comunidad</t>
  </si>
  <si>
    <t>Consulta</t>
  </si>
  <si>
    <t>Subsidios a Personas e Instituciones</t>
  </si>
  <si>
    <t>Persona Asistida</t>
  </si>
  <si>
    <t>Subsidios a Discapacitados</t>
  </si>
  <si>
    <t>Evaluación de Situación Social Provincial y Planes Sociales</t>
  </si>
  <si>
    <t>Administración de Base de Datos de Beneficiarios de Planes Sociales-SISFAM</t>
  </si>
  <si>
    <t>Hogar Identificado</t>
  </si>
  <si>
    <t xml:space="preserve"> TOTAL PROGRAMAS BAJO SEGUIMIENTO DE PRESIDENCIA DE LA NACIÓN</t>
  </si>
  <si>
    <t>( 25 ) Jefatura de Gabinete de Ministros</t>
  </si>
  <si>
    <t>( 25 - 205 ) Agencia de Administración de Bienes del Estado</t>
  </si>
  <si>
    <t>( 25 - 205 - 34 ) Administración de Bienes del Estado</t>
  </si>
  <si>
    <t>1.6</t>
  </si>
  <si>
    <t>UE: Agencia de Administración de Bienes del Estado</t>
  </si>
  <si>
    <t>Asignación de Inmuebles en Uso, Concesión o Desafectación</t>
  </si>
  <si>
    <t>Inmueble Asignado</t>
  </si>
  <si>
    <t>Transferencias de Inmuebles en el marco del PROCREAR</t>
  </si>
  <si>
    <t>Inmueble Transferido</t>
  </si>
  <si>
    <t>Administración del Registro de Bienes Inmuebles del Estado</t>
  </si>
  <si>
    <t>Inmueble Registrado</t>
  </si>
  <si>
    <t>Fiscalización de Inmuebles Asignados en Uso, Concesión o Desafectación</t>
  </si>
  <si>
    <t>Inmueble Relevado</t>
  </si>
  <si>
    <t>Desarrollo de Iniciativas para el Aprovechamiento de Tierras del Estado</t>
  </si>
  <si>
    <t>Proyecto Elaborado</t>
  </si>
  <si>
    <t>( 25 - 305 ) Dirección General de Administración - Jefatura de Gabinete</t>
  </si>
  <si>
    <t>( 25 - 305 - 20 ) Capacitación de los Recursos Humanos del Sector Público</t>
  </si>
  <si>
    <t>UE: Instituto Nacional de la Administración Pública</t>
  </si>
  <si>
    <t>El desvío se produjo por un aumento en la consulta.</t>
  </si>
  <si>
    <t>Formación de Formadores</t>
  </si>
  <si>
    <t>Docente Capacitado</t>
  </si>
  <si>
    <t>Se realizó una actividad que no estaba programada.</t>
  </si>
  <si>
    <t>Capacitación de Agentes Públicos</t>
  </si>
  <si>
    <t>Se suspendieron actividades programadas, parte de las cuales se programaron para el tercer trimestre.</t>
  </si>
  <si>
    <t>Asistencia Técnica en Capacitación a Instituciones Públicas</t>
  </si>
  <si>
    <t>Unidad de Capacitación Asistida</t>
  </si>
  <si>
    <t>Asistencia Técnica a Bibliotecas</t>
  </si>
  <si>
    <t>Biblioteca Asistida</t>
  </si>
  <si>
    <t>El desvío se produjo por un aumento en la demanda.</t>
  </si>
  <si>
    <t>Acreditación de Actividades de Capacitación</t>
  </si>
  <si>
    <t>Dictamen</t>
  </si>
  <si>
    <t>En el trimestre muchos organismos aprobaron planes pendientes, con lo cual quedaron habilitados para acreditar las actividades corrrespondientes a los mismos.</t>
  </si>
  <si>
    <t>( 25 - 305 - 37 ) Acciones para la Provisión de Tierras para el Hábitat Social</t>
  </si>
  <si>
    <t>UE: Comisión Nacional de Tierras para el Hábitat Social</t>
  </si>
  <si>
    <t>Normalización de la Situación Dominial</t>
  </si>
  <si>
    <t>Escritura</t>
  </si>
  <si>
    <t>Asistencia Técnica y Financiera para Vivienda Básica</t>
  </si>
  <si>
    <t>Vivienda Terminada</t>
  </si>
  <si>
    <t>Asistencia Técnica y Financiera para Mejoramiento Habitacional</t>
  </si>
  <si>
    <t>Solución Habitacional Terminada</t>
  </si>
  <si>
    <t>Asistencia Técnica y Financiera para Infraestructura Básica</t>
  </si>
  <si>
    <t>Obra Terminada</t>
  </si>
  <si>
    <t>Asistencia Técnica y Financiera Obras Urbanas</t>
  </si>
  <si>
    <t>Mensura</t>
  </si>
  <si>
    <t>Organización y Producción Social del Hábitat</t>
  </si>
  <si>
    <t>Asistencia Técnica en Mensura</t>
  </si>
  <si>
    <t>Promoción y Fortalecimiento de Instituciones del Hábitat</t>
  </si>
  <si>
    <t>Organización Fortalecida</t>
  </si>
  <si>
    <t>Organización Formalizada</t>
  </si>
  <si>
    <t>Familia Atendida</t>
  </si>
  <si>
    <t>Conflicto Atendido</t>
  </si>
  <si>
    <t>( 25 - 317 ) Secretaría de Ambiente y Desarrollo Sustentable</t>
  </si>
  <si>
    <t>( 25 - 317 - 60 ) Planificación y Política Ambiental</t>
  </si>
  <si>
    <t>4.4</t>
  </si>
  <si>
    <t>UE: Subsecretaría de Planificación y Política Ambiental</t>
  </si>
  <si>
    <t>Autorización Exportaciones de Flora y Fauna Silvestre</t>
  </si>
  <si>
    <t>Autorización de Importaciones de Flora y Fauna Silvestre</t>
  </si>
  <si>
    <t>La diferencia se debe a fluctuaciones de la oferta y la demanda de productos.</t>
  </si>
  <si>
    <t>Certificación de Valor Internacional Especies Amenazadas</t>
  </si>
  <si>
    <t>La diferncia se debe a las variaciones en el mercado de los productos involucrados por cambios en la oferta y la demanda.</t>
  </si>
  <si>
    <t>Capacitación y Promoción de Recursos Naturales</t>
  </si>
  <si>
    <t>Alumno Atendido</t>
  </si>
  <si>
    <t>La diferencia se debe a que no resulta posible realizar un calculo exacto ya que la asistencia depende de multiples factores.</t>
  </si>
  <si>
    <t>Inscripción para Operar con Fauna Silvestre</t>
  </si>
  <si>
    <t>Inscripción</t>
  </si>
  <si>
    <t>La diferencia se debe a variaciones en el mercado de los productos involucrados.</t>
  </si>
  <si>
    <t>Otorgamiento de Guías de Tránsito Interprovinciales de Fauna Silvestre</t>
  </si>
  <si>
    <t>Guía</t>
  </si>
  <si>
    <t>La diferencia se debe a fluctuacines de la oferta y la demanda.</t>
  </si>
  <si>
    <t>Desarrollo de Programas y Proyectos sobre Recursos Naturales</t>
  </si>
  <si>
    <t>Proyecto Promovido</t>
  </si>
  <si>
    <t>Publicación Documentos Técnicos sobre Recursos Naturales Renovables</t>
  </si>
  <si>
    <t>Ejemplar Impreso</t>
  </si>
  <si>
    <t>La diferencia en menos obedece a demoras administrativas.</t>
  </si>
  <si>
    <t>Desarrollo de Proyectos Forestales</t>
  </si>
  <si>
    <t>La diferencia no se considera relevante.</t>
  </si>
  <si>
    <t>Actualización del Inventario Nacional de Bosques Nativos</t>
  </si>
  <si>
    <t>Imagen Procesada</t>
  </si>
  <si>
    <t>Fiscalización en Movimientos Transfronterizos de Fauna</t>
  </si>
  <si>
    <t>Inspección Realizada</t>
  </si>
  <si>
    <t>La diferencia se debe a mayor cantidad de oficios judiciales recibidos.</t>
  </si>
  <si>
    <t>Servicios de Biblioteca y Audiovisuales</t>
  </si>
  <si>
    <t>Control de Actividades Provinciales inherentes a la Ley de Bosques Nativos</t>
  </si>
  <si>
    <t>Implementación de Proyectos Forestales Familiares</t>
  </si>
  <si>
    <t>Familia Asistida</t>
  </si>
  <si>
    <t>( 25 - 317 - 61 ) Promoción del Desarrollo Sustentable</t>
  </si>
  <si>
    <t>UE: Subsecretaría de Promoción del Desarrollo Sustentable</t>
  </si>
  <si>
    <t>Distribución de Material sobre Temas Ambientales</t>
  </si>
  <si>
    <t>Demoras administrativas.</t>
  </si>
  <si>
    <t>Difusión de la Problemática Ambiental</t>
  </si>
  <si>
    <t>Taller Realizado</t>
  </si>
  <si>
    <t>Asistencia Técnica  a Proyectos de Adecuación Ambiental</t>
  </si>
  <si>
    <t>Proyecto Asistido</t>
  </si>
  <si>
    <t>Asistencia Financiera a Empresas para Mejora Ambiental</t>
  </si>
  <si>
    <t>Empresa Asistida</t>
  </si>
  <si>
    <t>BID N° 1865/OC-AR se le otorgo una prorroga hasta el 31/12/2015 negociando las nuevas metas y concluir el año con asistencias en un máximo de 500 empresas asistidas.</t>
  </si>
  <si>
    <t>( 25 - 317 - 62 ) Coordinación de Políticas Ambientales</t>
  </si>
  <si>
    <t>UE: Subsecretaría de Coordinación de Políticas Ambientales</t>
  </si>
  <si>
    <t>Capacitación en Temática y Normativa Ambientales</t>
  </si>
  <si>
    <t>Asistencia Técnica y Financiera a Proyectos de Fortalecimiento Institucional</t>
  </si>
  <si>
    <t>Proyecto en Ejecución</t>
  </si>
  <si>
    <t>Estudios Técnicos de Factibilidad</t>
  </si>
  <si>
    <t>Asambleas Ordinarias y Extraordinarias</t>
  </si>
  <si>
    <t>Reunión Realizada</t>
  </si>
  <si>
    <t>Talleres Regionales</t>
  </si>
  <si>
    <t>Construcción de Centros de Disposición Final</t>
  </si>
  <si>
    <t>Centro Construido</t>
  </si>
  <si>
    <t>Remediación y Saneamiento de Basurales a Cielo Abierto</t>
  </si>
  <si>
    <t>Basural Saneado</t>
  </si>
  <si>
    <t>Producción de Materiales de Difusión</t>
  </si>
  <si>
    <t>Plantas de Tratamiento y/o Transferencia de Residuos</t>
  </si>
  <si>
    <t>Planta Construida</t>
  </si>
  <si>
    <t>( 25 - 317 - 63 ) Control Ambiental</t>
  </si>
  <si>
    <t>UE: Subsecretaría de Control y Fiscalización Ambiental y Prevención de la Contaminación</t>
  </si>
  <si>
    <t>Certificación Ambiental a Operadores, Generadores y Transportes de Residuos Peligrosos</t>
  </si>
  <si>
    <t>Movimientos Transfronterizos de Residuos Peligrosos</t>
  </si>
  <si>
    <t>Autorización Otorgada</t>
  </si>
  <si>
    <t>Se presentaron menos empresas (-52).</t>
  </si>
  <si>
    <t>Capacitación Ambiental</t>
  </si>
  <si>
    <t>Curso</t>
  </si>
  <si>
    <t>Control en Empresas de Emisiones Gaseosas y Sonoras de Vehículos</t>
  </si>
  <si>
    <t>Inspecciones a Generadores de Residuos Peligrosos</t>
  </si>
  <si>
    <t>Control de Efluentes Industriales</t>
  </si>
  <si>
    <t>Recuperación Ambiental de Sitios Contaminados</t>
  </si>
  <si>
    <t>Hectárea Recuperada</t>
  </si>
  <si>
    <t>Control de Emisiones Gaseosas en Automotores Cero Kilómetro</t>
  </si>
  <si>
    <t>Vehículo Controlado</t>
  </si>
  <si>
    <t>Autorización para Importación de Pilas y Baterías Primarias</t>
  </si>
  <si>
    <t>Se presentaron más empresas (3).</t>
  </si>
  <si>
    <t>( 25 - 317 - 64 ) Sistema Federal de Manejo del Fuego</t>
  </si>
  <si>
    <t>UE: Subsecretaría del Sistema Federal de Manejo del Fuego.</t>
  </si>
  <si>
    <t>Sistema Aéreo de Prevención y Lucha contra Incendios</t>
  </si>
  <si>
    <t>Hora de Vuelo</t>
  </si>
  <si>
    <t>Cursos a Combatientes de Incendios</t>
  </si>
  <si>
    <t>Agente Capacitado</t>
  </si>
  <si>
    <t>Equipamiento Unidades Regionales para Lucha contra Incendios</t>
  </si>
  <si>
    <t>Brigada Equipada</t>
  </si>
  <si>
    <t>( 25 - 342 ) SAF Apoyo - Autoridad Cuenca Matanza Riachuelo (ACUMAR)</t>
  </si>
  <si>
    <t>( 25 - 342 - 38 ) Programa Integral Cuenca Matanza - Riachuelo</t>
  </si>
  <si>
    <t>UE: Jefatura de Gabinete de Asesores</t>
  </si>
  <si>
    <t>Remoción de Basurales Clandestinos</t>
  </si>
  <si>
    <t>Basural Removido</t>
  </si>
  <si>
    <t>Demora en la Licitación de la limpieza de basurales en Lomas de Zamora.</t>
  </si>
  <si>
    <t>Limpieza de Márgenes y Espejos de Agua</t>
  </si>
  <si>
    <t>Kilómetro Mantenido</t>
  </si>
  <si>
    <t>Información preliminar, ya que los certificados de obra presentados a la fecha son de caracter parcial.</t>
  </si>
  <si>
    <t>Distribución de Agua Potable a los Habitantes de la Cuenca</t>
  </si>
  <si>
    <t>Bidón de Agua Entregado</t>
  </si>
  <si>
    <t>La desviación negativa se fundamenta en que debido a la importancia que requiere la provisión de agua de consumo en el barrio Villa Inflamable, se realizó una programación que excede la ejecutada.</t>
  </si>
  <si>
    <t>Habitante Asistido</t>
  </si>
  <si>
    <t>Inspección a Industrias</t>
  </si>
  <si>
    <t>Se superaron objetivos planteados en el trimestre anterior.</t>
  </si>
  <si>
    <t>Desarrollo de Planes de Reconversión Industrial</t>
  </si>
  <si>
    <t>Plan</t>
  </si>
  <si>
    <t>La desviación negativa se fundamenta en la disminución gradual de empresas declaradas Agente Contaminante, que significa menor número de empresas aprobadas (respecto de la programación histórica establecida).</t>
  </si>
  <si>
    <t>( 25 - 342 - 44 ) Desarrollo Sustentable de la Cuenca Matanza - Riachuelo (BIRF 7706-AC)</t>
  </si>
  <si>
    <t>UE: Unidad de Coordinación General del Proyecto BIRF 7706-AC</t>
  </si>
  <si>
    <t>Asistencia Financiera del Plan de Reconversión Industrial</t>
  </si>
  <si>
    <t>Los dos convenios previstos para el trimestre anterior, se han suscripto en el presente trimestre.</t>
  </si>
  <si>
    <t>Ejecución Sistema de elevación a piletas de aireación 4</t>
  </si>
  <si>
    <t>Porcentaje de Avance</t>
  </si>
  <si>
    <t>Ejecución Sistema de elevación a piletas de aireación 7</t>
  </si>
  <si>
    <t xml:space="preserve"> TOTAL PROGRAMAS BAJO SEGUIMIENTO DE JEFATURA DE GABINETE DE MINISTROS</t>
  </si>
  <si>
    <t>( 30 ) Ministerio del Interior y Transporte</t>
  </si>
  <si>
    <t>( 30 - 200 ) Registro Nacional de las Personas</t>
  </si>
  <si>
    <t>( 30 - 200 - 16 ) Identificación, Registro y Clasificación del Potencial Humano Nacional</t>
  </si>
  <si>
    <t>1.5</t>
  </si>
  <si>
    <t>UE: Registro Nacional de las Personas</t>
  </si>
  <si>
    <t>Emisión Documento Nacional de Identidad</t>
  </si>
  <si>
    <t>Documento</t>
  </si>
  <si>
    <t>Si bien no se alcanzaron los valores programados, se estima que la demanda aumentará debido a los actos eleccionarios a desarrollarse en todo el país.</t>
  </si>
  <si>
    <t>Difusión de Temas de Población</t>
  </si>
  <si>
    <t>Capacitación a Organismos no Gubernamentales</t>
  </si>
  <si>
    <t>Emisión de Pasaportes</t>
  </si>
  <si>
    <t>( 30 - 201 ) Dirección Nacional de Migraciones</t>
  </si>
  <si>
    <t>( 30 - 201 - 16 ) Control de Ingresos y  Egresos de Personas en el Territorio Nacional</t>
  </si>
  <si>
    <t>UE: Dirección Nacional de Migraciones</t>
  </si>
  <si>
    <t>Registro de Ingresos y Egresos</t>
  </si>
  <si>
    <t>La diferencia en el acumulado, no reviste una magnitud tal que permita explicar una causa determinada, considerándose que debe adjudicarse a fluctuaciones normales del flujo de tránsito de personas para el periodo informado.</t>
  </si>
  <si>
    <t>Agente Aprobado</t>
  </si>
  <si>
    <t>En el acumulado del período se puede observar que durante el segundo trimestre, el avance en la ejecución de actividades como "Control Migratorio - Actualización 2015" para supervisores, "Detección de situación de trata de personas en frontera", ambas modalidad virtual permitió superar el volumen de participantes previstos en el trimestre.</t>
  </si>
  <si>
    <t>Curso Dictado</t>
  </si>
  <si>
    <t>En el acumulado del período, se puede mencionar que incide la variación durante el segundo trimestre en virtud de que al momento de la programación  de la cantidad de la meta, se había incluido el cierre de cursos de idioma, cuya finalización se hará efectiva en el mes de Julio.</t>
  </si>
  <si>
    <t>Expedición de Certificados</t>
  </si>
  <si>
    <t>Habilitación de Salidas</t>
  </si>
  <si>
    <t>Otorgamiento de Permisos de Ingresos</t>
  </si>
  <si>
    <t>Prórrogas de Permanencia</t>
  </si>
  <si>
    <t>Otorgamiento de Radicaciones</t>
  </si>
  <si>
    <t>Respecto del desvío de esta meta, la Dirección de Control de Permanencia informa que no es posible determinar previo a las inspecciones la situación migratoria de los extranjeros detectados y si dicha situación migratoria de los extranjeros detectados y si dicha situación derivará en actas de infracción, citaciones o notificaciones, siendo estos valores siempre estimativos.</t>
  </si>
  <si>
    <t>Documentación de Extranjeros</t>
  </si>
  <si>
    <t>Regularización Situación de Extranjeros</t>
  </si>
  <si>
    <t>Extranjero Irregular Contactado</t>
  </si>
  <si>
    <t>Extranjero Regular Contactado</t>
  </si>
  <si>
    <t>Aplicación Régimen de Sanciones</t>
  </si>
  <si>
    <t>Acta Labrada</t>
  </si>
  <si>
    <t>Aplicación de Sanciones Ley Migratoria</t>
  </si>
  <si>
    <t>Expulsión Efectivizada</t>
  </si>
  <si>
    <t>Según lo informado por la Dirección de Control de Permanencia, la cantidad de expulsiones efectivizadas, el mismo está vinculado a factores externos como la firma de resoluciones de extrañamiento por parte de los Juzgados de Ejecución, o la disponibilidad de plazas en el transporte internacional.</t>
  </si>
  <si>
    <t>DNI para Extranjeros Emitido</t>
  </si>
  <si>
    <t>La diferencia en cuanto a los DNI para extranjeros emitidos entre lo programado y lo ejecutado se corresponde con la prórroga del plazo de renovación de DNI y a la creciente tramitación de nuevos ejemplares por robo o extravío.</t>
  </si>
  <si>
    <t>( 30 - 203 ) Agencia Nacional de Seguridad Vial</t>
  </si>
  <si>
    <t>( 30 - 203 - 16 ) Acciones de Seguridad Vial</t>
  </si>
  <si>
    <t>2.2</t>
  </si>
  <si>
    <t>UE: Agencia Nacional de Seguridad Vial</t>
  </si>
  <si>
    <t>Elaboración, Promoción y Difusión de Información en Seguridad Vial</t>
  </si>
  <si>
    <t>Promoción</t>
  </si>
  <si>
    <t>Pieza</t>
  </si>
  <si>
    <t>Relevamiento de Accidentes</t>
  </si>
  <si>
    <t>Accidente Recabado</t>
  </si>
  <si>
    <t>Capacitación en Seguridad Vial</t>
  </si>
  <si>
    <t>Acciones de Control y Fiscalización en Materia de Tránsito y Seguridad Vial</t>
  </si>
  <si>
    <t>Operativo</t>
  </si>
  <si>
    <t>Administración de Infracciones</t>
  </si>
  <si>
    <t>Acta</t>
  </si>
  <si>
    <t>Informe de Antecedentes</t>
  </si>
  <si>
    <t>Elaboración y Difusión de Estadísticas en Seguridad Vial</t>
  </si>
  <si>
    <t>Relevamiento de Rutas</t>
  </si>
  <si>
    <t>Otorgamiento de Licencias de Conducir</t>
  </si>
  <si>
    <t>Licencia Emitida</t>
  </si>
  <si>
    <t>Margen de error considerable.</t>
  </si>
  <si>
    <t>( 30 - 325 ) Ministerio del Interior y Transporte (Gastos Propios)</t>
  </si>
  <si>
    <t>( 30 - 325 - 16 ) Fomento e Impulso al Desarrollo del Sistema Democrático</t>
  </si>
  <si>
    <t>UE: Secretaría de Interior</t>
  </si>
  <si>
    <t>Asistencia Financiera a Partidos Políticos</t>
  </si>
  <si>
    <t>Subsidio</t>
  </si>
  <si>
    <t>El desvío entre lo proyectado y lo ejecutado es el resultado de la aplicación por parte de la Justicia electoral de suspensiones y sanciones de la no presentación de balance o el incumplimiento de la apertura de la cuenta corriente única partidaria, todo ello en virtud de lo previsto en la Ley 26.215.</t>
  </si>
  <si>
    <t>Capacitación de Dirigentes Políticos y Sociales</t>
  </si>
  <si>
    <t>Edición de la Revista - Libro "Capacitación Política"</t>
  </si>
  <si>
    <t>( 30 - 325 - 17 ) Cooperación, Asistencia Técnica y Capacitación a Municipios</t>
  </si>
  <si>
    <t>UE: Secretaría de Asuntos Municipales</t>
  </si>
  <si>
    <t>Fortalecimiento del Rol de los Municipios como Catalizador de Procesos de Desarrollo Local</t>
  </si>
  <si>
    <t>Realización de Estudios de Pre-Inversión</t>
  </si>
  <si>
    <t>Estudio Específico Finalizado</t>
  </si>
  <si>
    <t>Estudio General Finalizado</t>
  </si>
  <si>
    <t>( 30 - 325 - 25 ) Fortalecimiento de las Relaciones con la Comunidad</t>
  </si>
  <si>
    <t>UE: Secretaría de Asuntos Políticos</t>
  </si>
  <si>
    <t>Asistencia Técnica y Capacitación</t>
  </si>
  <si>
    <t>Se deja constancia que las actividades programadas para el presente periodo, estuvieron influenciadas por la diversidad del calendario electoral en el escenario federal.</t>
  </si>
  <si>
    <t>Fortalecimiento Institucional y Promoción de la Participación Ciudadana</t>
  </si>
  <si>
    <t>( 30 - 325 - 26 ) Conservación y Custodia de los Documentos de la Nación</t>
  </si>
  <si>
    <t>1.8</t>
  </si>
  <si>
    <t>El desvío se encuentra dentro de los parámetros normales esperados.</t>
  </si>
  <si>
    <t>Asistencia Técnica Archivística</t>
  </si>
  <si>
    <t>Organismo Asesorado</t>
  </si>
  <si>
    <t>Digitalización de Documentos</t>
  </si>
  <si>
    <t>Folio Digitalizado</t>
  </si>
  <si>
    <t>Digitalización y Catalogación del Acervo Fotográfico</t>
  </si>
  <si>
    <t>Fotografía</t>
  </si>
  <si>
    <t>Digitalización de Archivos Audiovisuales</t>
  </si>
  <si>
    <t>Hora</t>
  </si>
  <si>
    <t>( 30 - 325 - 61 ) Formulación y Ejecución de Políticas de Transporte Automotor</t>
  </si>
  <si>
    <t>4.3</t>
  </si>
  <si>
    <t>( 30 - 325 - 62 ) Formulación y Ejecución Políticas de Transporte Ferroviario</t>
  </si>
  <si>
    <t>Ejecución de Obras Civiles Ferroviarias</t>
  </si>
  <si>
    <t>Optimización de Centros de Transbordo</t>
  </si>
  <si>
    <t>Obra Habilitada</t>
  </si>
  <si>
    <t>Incorporación de Material Rodante al Sistema Ferroviario de Pasajeros</t>
  </si>
  <si>
    <t>Unidad Incorporada</t>
  </si>
  <si>
    <t>( 30 - 325 - 91 ) Formulación y Conducción de Políticas Portuarias y de Vías Navegables</t>
  </si>
  <si>
    <t>UE: Subsecretaría de Puertos y Vías Navegables</t>
  </si>
  <si>
    <t>Dragado de las Vías Fluviales</t>
  </si>
  <si>
    <t>Metro Cúbico</t>
  </si>
  <si>
    <t>Habilitación de Puertos</t>
  </si>
  <si>
    <t>Informe Final</t>
  </si>
  <si>
    <t>Servicio de Balizamiento Fluvial</t>
  </si>
  <si>
    <t>Señal en Servicio</t>
  </si>
  <si>
    <t>( 30 - 661 ) Comisión Nacional de Regulación del Transporte</t>
  </si>
  <si>
    <t>( 30 - 661 - 37 ) Fiscalización, Regulación y Control del Servicio de Transporte Terrestre</t>
  </si>
  <si>
    <t>UE: Comisión Nacional de Regulación del Transporte</t>
  </si>
  <si>
    <t>Evaluación Psicofísica de los Conductores</t>
  </si>
  <si>
    <t>Atención de Usuarios</t>
  </si>
  <si>
    <t>Control de Inventario y Bienes Inmuebles-Carga e Interurbano de Pasajeros</t>
  </si>
  <si>
    <t>Control de Infraestructura-Carga e Interurbano de Pasajeros</t>
  </si>
  <si>
    <t>Control de Material Rodante-Carga e Interurbano de Pasajeros</t>
  </si>
  <si>
    <t>Control de Prácticas Operativas-Carga e Interurbano de Pasajeros</t>
  </si>
  <si>
    <t>Control de Infraestructura-Servicio Metropolitano</t>
  </si>
  <si>
    <t>Control de Material Rodante-Servicio Metropolitano</t>
  </si>
  <si>
    <t>Control de Prácticas Operativas-Servicio Metropolitano</t>
  </si>
  <si>
    <t>Control de Señalamiento, Energía Eléctrica y Comunicaciones-Servicio Metropolitano</t>
  </si>
  <si>
    <t>Control de Señalamiento y Comunicaciones-Carga e Interurbano de Pasajeros</t>
  </si>
  <si>
    <t>Habilitación Técnica de Conductores Ferroviarios</t>
  </si>
  <si>
    <t>Habilitación</t>
  </si>
  <si>
    <t>Inspección de Cursos de Capacitación</t>
  </si>
  <si>
    <t>Control del Servicio de Seguridad Pública Adicional - Servicio Metropolitano</t>
  </si>
  <si>
    <t>Controles Varios en Estaciones - Servicio Metropolitano</t>
  </si>
  <si>
    <t>Control de Limpieza, Conservación e Iluminación Material Rodante - Servicio Metropolitano</t>
  </si>
  <si>
    <t>Control de Prestación Efectiva de Servicio Declarados - Servicios Interurbanos</t>
  </si>
  <si>
    <t>Control de Calidad y de Prestación de Servicios - Servicios Interurbano</t>
  </si>
  <si>
    <t>Control de Exámenes Psicofísicos de Conductores Ferroviarios</t>
  </si>
  <si>
    <t>Control de Higiene, Seguridad y Medio Ambiente - Servicio Metropolitano</t>
  </si>
  <si>
    <t>Control de Higiene, Seguridad y Medio Ambiente - Carga e Interurbano de Pasajeros</t>
  </si>
  <si>
    <t>Las inspecciones se reprogramaron para los próximos trimestre.</t>
  </si>
  <si>
    <t>Habilitación de Vehículo Automotor para el Transporte de Pasajeros</t>
  </si>
  <si>
    <t>Habilitación Otorgada</t>
  </si>
  <si>
    <t>Aprobación de Planos de Omnibus</t>
  </si>
  <si>
    <t>Plano Aprobado</t>
  </si>
  <si>
    <t>Auditorías a Empresas Beneficiarias del Subsidio de Gas Oil</t>
  </si>
  <si>
    <t>Auditoría</t>
  </si>
  <si>
    <t>Control Integral de Unidades de Transporte Automotor Urbano de Pasajeros</t>
  </si>
  <si>
    <t>Control de Frecuencias Diurnas del Transporte Automotor Urbano de Pasajeros</t>
  </si>
  <si>
    <t>Relevamiento</t>
  </si>
  <si>
    <t>Control Integral de Unidades de Transporte Automotor de Oferta Libre  y Turismo de Pasajeros</t>
  </si>
  <si>
    <t>Control Integral de Unidades de Transporte Automotor de Carga</t>
  </si>
  <si>
    <t>Control Integral de Unidades de Transporte Automotor Interurbano e Internacional de Pasajeros</t>
  </si>
  <si>
    <t>Control a Centros de Recepción del Personal de Conducción del Servicio Ferroviario de Area Metropolitana</t>
  </si>
  <si>
    <t>Se ejecutaron las inspecciones reprogramadas del 1° trimestre y se realizaron auditorías no programadas.</t>
  </si>
  <si>
    <t>Control de Capacitación Operativa del Personal Afectado a la Circulación de Ferrocarriles el Area Metropolitana</t>
  </si>
  <si>
    <t>Se reprogramaron las inspecciones pendientes para el próximo trimestre.</t>
  </si>
  <si>
    <t>Verificación de las Inversiones en Material Rodante del Servicio de Carga</t>
  </si>
  <si>
    <t>Auditoría Contable sobre Inversiones en el Servicio de Carga</t>
  </si>
  <si>
    <t>Se postergó una inspección ya que las necesidades técnicas no han requerido la implementación de la misma.</t>
  </si>
  <si>
    <t>Control de Evaluación Aleatoria de Personal Operativo</t>
  </si>
  <si>
    <t>Se adelantaron las auditorías que son factibles para cumplir con la meta.</t>
  </si>
  <si>
    <t>Examenes a Postulantes a Conductores Ferroviarios</t>
  </si>
  <si>
    <t>Examen</t>
  </si>
  <si>
    <t>( 30 - 664 ) Organismo Regulador del Sistema Nacional de Aeropuertos</t>
  </si>
  <si>
    <t>( 30 - 664 - 16 ) Control del Sistema Nacional de Aeropuertos</t>
  </si>
  <si>
    <t>UE: Organismo Regulador del Sistema Nacional de Aeropuertos</t>
  </si>
  <si>
    <t>Control de Seguridad en Aeropuertos</t>
  </si>
  <si>
    <t>Control Contratos Concesiones</t>
  </si>
  <si>
    <t>( 30 - 669 ) Administración Nacional de Aviación Civil</t>
  </si>
  <si>
    <t>( 30 - 669 - 16 ) Regulación, Fiscalización  y Administración de la Aviación Civil</t>
  </si>
  <si>
    <t>Habilitación de Aeronaves y Talleres</t>
  </si>
  <si>
    <t>Licencias y Habilitaciones al Personal Aeronavegante</t>
  </si>
  <si>
    <t>Habilitación de Aeródromos Públicos y Privados</t>
  </si>
  <si>
    <t>Capacitación al Personal Operativo en Aeropuertos y Aeródromos</t>
  </si>
  <si>
    <t>Técnico Capacitado</t>
  </si>
  <si>
    <t>Publicaciones de Uso Aeronáutico</t>
  </si>
  <si>
    <t>Inspecciones de Bases Aéreas</t>
  </si>
  <si>
    <t>Inspecciones de Rutas Aéreas</t>
  </si>
  <si>
    <t>Inspecciones Técnico Administrativas al Personal Tripulante</t>
  </si>
  <si>
    <t>Capacitación en Gestión de Tránsito Aéreo</t>
  </si>
  <si>
    <t>Egresado</t>
  </si>
  <si>
    <t>Inspecciones a Servicios de Navegación Aerea</t>
  </si>
  <si>
    <t xml:space="preserve"> TOTAL PROGRAMAS BAJO SEGUIMIENTO DE MINISTERIO DEL INTERIOR Y TRANSPORTE</t>
  </si>
  <si>
    <t>( 35 ) Ministerio de Relaciones Exteriores y Culto</t>
  </si>
  <si>
    <t>( 35 - 307 ) Ministerio de Relaciones Exteriores y Culto</t>
  </si>
  <si>
    <t>( 35 - 307 - 16 ) Acciones Diplomáticas de Política Exterior</t>
  </si>
  <si>
    <t>1.4</t>
  </si>
  <si>
    <t>UE: Secretaría de Relaciones Exteriores</t>
  </si>
  <si>
    <t>Representación Diplomática en el Exterior</t>
  </si>
  <si>
    <t>Embajada Argentina</t>
  </si>
  <si>
    <t>Fijación del Límite de la Plataforma Continental Argentina</t>
  </si>
  <si>
    <t>Documento Gráfico</t>
  </si>
  <si>
    <t>Demarcación de Límites Internacionales</t>
  </si>
  <si>
    <t>Campaña</t>
  </si>
  <si>
    <t>Representación Consular en el Exterior</t>
  </si>
  <si>
    <t>Oficina Consular</t>
  </si>
  <si>
    <t>Misión Ante Organismos Internacionales</t>
  </si>
  <si>
    <t>Representación</t>
  </si>
  <si>
    <t>Actuación Consular</t>
  </si>
  <si>
    <t>Intervención</t>
  </si>
  <si>
    <t>Promoción de la Cultura Argentina en el Exterior</t>
  </si>
  <si>
    <t>Evento</t>
  </si>
  <si>
    <t>( 35 - 307 - 17 ) Registro y Sostenimiento de Cultos</t>
  </si>
  <si>
    <t>UE: Secretaría de Culto</t>
  </si>
  <si>
    <t>Asistencia Financiera Culto Católico</t>
  </si>
  <si>
    <t>Arzobispo/Obispo</t>
  </si>
  <si>
    <t>Menos designaciones de las previstas, amén de las que se encuentras en trámite y de haberse producido el fallecimiento de beneficiarios en el caso de la asignación prevista por la Ley N° 21.540.</t>
  </si>
  <si>
    <t>Seminarista</t>
  </si>
  <si>
    <t>Sacerdote</t>
  </si>
  <si>
    <t>Menos solicitudes de las previstas, además de haberse producido el fallecimiento y bajas voluntarias de beneficiarios en el caso de la asignación prevista por la Ley N° 22.430.</t>
  </si>
  <si>
    <t>( 35 - 307 - 19 ) Mantenimiento y Promoción de las Relaciones Económicas Internacionales</t>
  </si>
  <si>
    <t>UE: Secretaría Relaciones Económicas Internacionales</t>
  </si>
  <si>
    <t>Organización de Eventos para la Promoción Comercial Externa</t>
  </si>
  <si>
    <t>Empresa Participante</t>
  </si>
  <si>
    <t>Otros Eventos de Promoción Comercial y/o Marca País</t>
  </si>
  <si>
    <t>Se realizaron una mayor cantidad de actividades que las previstas oportunamente en función del requerimiento del sector privado.</t>
  </si>
  <si>
    <t>Capacitación para la Promoción Comercial en el Exterior</t>
  </si>
  <si>
    <t>Incremento de la demanda de cursos de capacitación por parte del sector privado.</t>
  </si>
  <si>
    <t>Mayor demanda de asistencia técnica al sector privado a las previstas oportunamente.</t>
  </si>
  <si>
    <t>Participación en Reuniones Bilaterales y Multilaterales de Negociación Económica y Comercial Externa</t>
  </si>
  <si>
    <t>Reunión</t>
  </si>
  <si>
    <t>Reorganización de la agenda en Organismos Internacionales. Reprogramación de encuentros y reuniones previstas. Priorización de recursos presupuestarios y cambios en la coyuntura internacional.</t>
  </si>
  <si>
    <t>Coordinación de Consorcios de Exportación PyMes</t>
  </si>
  <si>
    <t>Consorcio</t>
  </si>
  <si>
    <t>Asesoramiento a Inversores</t>
  </si>
  <si>
    <t>Proyecto Asesorado</t>
  </si>
  <si>
    <t>Menor cantidad de empresas con necesidad de asistencia técnica en sus proyectos de inversión.</t>
  </si>
  <si>
    <t>Misiones al Exterior de Promoción de Inversiones</t>
  </si>
  <si>
    <t>Misión</t>
  </si>
  <si>
    <t>Actuación Comercial</t>
  </si>
  <si>
    <t>Se realizó una mayor cantidad de consultas a las representaciones argentinas en el exterior.</t>
  </si>
  <si>
    <t>Vinculación con Inversores para Financiación de Proyectos de Inversión</t>
  </si>
  <si>
    <t>Enlace Realizado</t>
  </si>
  <si>
    <t>Organización de la Participación Argentina en Ferias Internacionales (Con Stand)</t>
  </si>
  <si>
    <t>Feria</t>
  </si>
  <si>
    <t>Mayor interés del sector privado de participación en ferias.</t>
  </si>
  <si>
    <t>Organización de Misiones Comerciales Sectoriales o Multisectoriales en el Exterior</t>
  </si>
  <si>
    <t>Menor participación del sector privado debido a la menor cantidad de actividades realizadas y atento la situación económica internacional.</t>
  </si>
  <si>
    <t>Se realizó una menor cantidad de actividades debido a la priorización del sector privado en la participación de actividades alternativas de promoción comercial.</t>
  </si>
  <si>
    <t>( 35 - 307 - 20 ) Desarrollo del Plan Antártico</t>
  </si>
  <si>
    <t>3.5</t>
  </si>
  <si>
    <t>UE: Dirección Nacional del Antártico</t>
  </si>
  <si>
    <t>Investigación Científica en la Antártida</t>
  </si>
  <si>
    <t>Proyecto Ejecución</t>
  </si>
  <si>
    <t>Apoyo Logístico y técnico a la ciencia en la Antártida</t>
  </si>
  <si>
    <t>Proyecto de Desarrollo y Apoyo a las Ciencias</t>
  </si>
  <si>
    <t>( 35 - 307 - 22 ) Promoción de la Cooperación Internacional</t>
  </si>
  <si>
    <t>UE: Secretaría de Coordinación y Cooperación Internacional</t>
  </si>
  <si>
    <t>Impulso a la Cooperación Internacional</t>
  </si>
  <si>
    <t>Obedece a la realización de misiones que habían sido inicialmente previstas para el primer trimestre y luego reprogramadas.</t>
  </si>
  <si>
    <t>Proyecto</t>
  </si>
  <si>
    <t>( 35 - 307 - 23 ) Acciones Diplomáticas para la Promoción del Reclamo Argentino de Reconocimiento de la Soberanía Nacional de las Islas Malvinas</t>
  </si>
  <si>
    <t>UE: Secretaría de Asuntos Relativos a las Islas Malvinas e Islas del Atlántico Sur</t>
  </si>
  <si>
    <t>Promoción y Defensa de los Derechos Argentinos en el Ambito Multilateral</t>
  </si>
  <si>
    <t>Documento Aprobado</t>
  </si>
  <si>
    <t>Mantenimiento de la vigencia de la Cuestión Malvinas en el Ambito de las Naciones Unidas</t>
  </si>
  <si>
    <t>Recopilación y Organización de Antecedentes sobre la Cuestión Malvinas</t>
  </si>
  <si>
    <t>Proyecto de Investigación</t>
  </si>
  <si>
    <t>Documento Organizado/Recopilado</t>
  </si>
  <si>
    <t>Promoción de la Posición Argentina para el Logro de Apoyo a Nivel Bilateral</t>
  </si>
  <si>
    <t>Elaboración de Material Audiovisual e Impreso sobre la Cuestión Malvinas</t>
  </si>
  <si>
    <t>Producción</t>
  </si>
  <si>
    <t>Organización de Seminarios y Talleres Temáticos</t>
  </si>
  <si>
    <t>Presentación de requerimientos para la rectificación de documentos inherentes a las Islas Malvinas</t>
  </si>
  <si>
    <t xml:space="preserve"> TOTAL PROGRAMAS BAJO SEGUIMIENTO DE MINISTERIO DE RELACIONES EXTERIORES Y CULTO</t>
  </si>
  <si>
    <t>( 40 ) Ministerio de Justicia y Derechos Humanos</t>
  </si>
  <si>
    <t>( 40 - 202 ) Instituto Nacional contra la Discriminación, la Xenofobia y el Racismo</t>
  </si>
  <si>
    <t>( 40 - 202 - 16 ) Acciones contra la Discriminación, la Xenofobia y el Racismo</t>
  </si>
  <si>
    <t>Divulgación de Valores Antidiscriminación</t>
  </si>
  <si>
    <t>Pronunciamiento sobre Casos de Discriminación</t>
  </si>
  <si>
    <t>Asesoramiento a Personas Discriminadas</t>
  </si>
  <si>
    <t>Persona Asesorada</t>
  </si>
  <si>
    <t>Atención de Denuncias</t>
  </si>
  <si>
    <t>Denuncia</t>
  </si>
  <si>
    <t>( 40 - 331 ) Servicio Penitenciario Federal</t>
  </si>
  <si>
    <t>( 40 - 331 - 16 ) Seguridad y Rehabilitación del Interno</t>
  </si>
  <si>
    <t>2.3</t>
  </si>
  <si>
    <t>UE: Dirección General del Régimen Correccional</t>
  </si>
  <si>
    <t>Custodia y Guarda de Procesados</t>
  </si>
  <si>
    <t>Procesado</t>
  </si>
  <si>
    <t>Custodia y Readaptación Social de Condenados</t>
  </si>
  <si>
    <t>Condenado</t>
  </si>
  <si>
    <t>Atención de Condenados en Período de Prueba</t>
  </si>
  <si>
    <t>( 40 - 331 - 17 ) Pagos a Retirados y Pensionados</t>
  </si>
  <si>
    <t>UE: Dirección de Retiros y Pensiones</t>
  </si>
  <si>
    <t>Atención de Retiros</t>
  </si>
  <si>
    <t>Retirado</t>
  </si>
  <si>
    <t>( 40 - 331 - 25 ) Formación y Capacitación</t>
  </si>
  <si>
    <t>Formación de Oficiales</t>
  </si>
  <si>
    <t>Formación de Suboficiales</t>
  </si>
  <si>
    <t>Capacitación de Oficiales</t>
  </si>
  <si>
    <t>Oficial Capacitado</t>
  </si>
  <si>
    <t>( 40 - 332 ) Ministerio de Justicia y Derechos Humanos</t>
  </si>
  <si>
    <t>( 40 - 332 - 23 ) Asistencia Jurídica y Relaciones con el Poder Judicial</t>
  </si>
  <si>
    <t>UE: Secretaría de Justicia</t>
  </si>
  <si>
    <t>Mediacion Oficial Resuelta Desfavorablemente</t>
  </si>
  <si>
    <t>Mediacion Oficial Resuelta Favorablemente</t>
  </si>
  <si>
    <t>Mediacion Oficial Gratuita Resuelta Desfavorablemente</t>
  </si>
  <si>
    <t>Mediacion Oficial Gratuita Resuelta Favorablemente</t>
  </si>
  <si>
    <t>Mediación Penitenciaria</t>
  </si>
  <si>
    <t>Aumentó el pedido de mediaciones en los complejos penitenciarios.</t>
  </si>
  <si>
    <t>Curso de Mediación</t>
  </si>
  <si>
    <t>Seminario Taller para Mediadores</t>
  </si>
  <si>
    <t>Certificación de Firma</t>
  </si>
  <si>
    <t>Acta Certificada</t>
  </si>
  <si>
    <t>Falta de soporte informático del circuito administrativo.</t>
  </si>
  <si>
    <t>Ejecución de Multas</t>
  </si>
  <si>
    <t>Procedimiento Iniciado</t>
  </si>
  <si>
    <t>Se iniciaron los circuitos administrativos para el cobro de multas. Aún sin ejecución.</t>
  </si>
  <si>
    <t>( 40 - 332 - 26 ) Promoción y Defensa de los Derechos Humanos</t>
  </si>
  <si>
    <t>UE: Secretaría de Derechos Humanos</t>
  </si>
  <si>
    <t>Otorgamiento de Indemnizaciones por Sustitución de Identidad</t>
  </si>
  <si>
    <t>Indemnización Otorgada</t>
  </si>
  <si>
    <t>Otorgamiento de Indemnizaciones por Detención y/o Nacimiento en Cautiverio</t>
  </si>
  <si>
    <t>Capacitación en Derechos Humanos</t>
  </si>
  <si>
    <t>Evaluación de Casos de Identidad Dudosa</t>
  </si>
  <si>
    <t>Caso Evaluado</t>
  </si>
  <si>
    <t>Investigación de Datos Familiares para el Banco Nacional de Datos Genéticos</t>
  </si>
  <si>
    <t>Querellas en Juicios por Crímenes de Lesa Humanidad</t>
  </si>
  <si>
    <t>Querella Presentada</t>
  </si>
  <si>
    <t>( 40 - 332 - 27 ) Controles Anticorrupción</t>
  </si>
  <si>
    <t>1.3</t>
  </si>
  <si>
    <t>UE: Oficina Anticorrupción</t>
  </si>
  <si>
    <t>Resolución de Casos por Conflicto de Intereses</t>
  </si>
  <si>
    <t>Caso Resuelto</t>
  </si>
  <si>
    <t>Evaluación de Denuncias por Casos de Corrupción</t>
  </si>
  <si>
    <t>Denuncia Evaluada</t>
  </si>
  <si>
    <t>Derivación de Casos a la Justicia</t>
  </si>
  <si>
    <t>Caso Derivado</t>
  </si>
  <si>
    <t>Intervención en Juicios por Presuntos Delitos de Corrupción</t>
  </si>
  <si>
    <t>Juicio</t>
  </si>
  <si>
    <t>Control de DDJJ Funcionarios</t>
  </si>
  <si>
    <t>Declaración Jurada</t>
  </si>
  <si>
    <t>Debido a los cambios operados en la presentación de  las DD.JJ., en el momento de presupuestar las Metas para el año 2015 no se tenía certeza cuál sería el grado de dificultad para el control de las nuevas presentadas en los términos de la Ley 26.857, Dec. 895/2013 y Resoluciones AFIP 3511/2013 y M.J. y D.H 1695/2013.
Asimismo en el segundo trimestre se afecto más personal a la tarea de control en atención al próximo ingreso de las presentaciones Anuales 2015.</t>
  </si>
  <si>
    <t>( 40 - 334 ) Ente de Cooperación Técnica y Financiera del Servicio Penitenciario Federal</t>
  </si>
  <si>
    <t>( 40 - 334 - 24 ) Cooperación Técnica y Financiera para la Laborterapia de Internos</t>
  </si>
  <si>
    <t>Impulso a la Laborterapia en Unidades Penitenciarias</t>
  </si>
  <si>
    <t>Interno Trabajador</t>
  </si>
  <si>
    <t>( 40 - 670 ) Unidad de Información Finaciera</t>
  </si>
  <si>
    <t>( 40 - 670 - 37 ) Prevención del Lavado de Activos</t>
  </si>
  <si>
    <t>UE: Unidad de Información Financiera (UIF)</t>
  </si>
  <si>
    <t>Intervención en el Ámbito Judicial</t>
  </si>
  <si>
    <t>Colaboración Judicial</t>
  </si>
  <si>
    <t>Menor demanda del Poder Judicial en cuanto a pedidos de colaboración.</t>
  </si>
  <si>
    <t>Querella Activa</t>
  </si>
  <si>
    <t>Capacitación a Sujetos Obligados</t>
  </si>
  <si>
    <t>Habiltación de la plataforma virtual para capacitar a funcionarios del Banco de la Nación Argentina.</t>
  </si>
  <si>
    <t>Asistente</t>
  </si>
  <si>
    <t>Representación Nacional ante Organismos Internacionales</t>
  </si>
  <si>
    <t>Participante en Evento Internacional</t>
  </si>
  <si>
    <t>Fue prioritario apoyar el proceso de salida de Ecuador de la lista gris del GAFI.
Se reforzo la capacitación en ma teria de controels transfronterizos.</t>
  </si>
  <si>
    <t>Análisis de Operaciones Sospechosas</t>
  </si>
  <si>
    <t>Reporte Resuelto</t>
  </si>
  <si>
    <t>Acumulación de ROS/IOF en un mismo expediente, por lo que se resuleven varios reportes en una sola investigación.</t>
  </si>
  <si>
    <t xml:space="preserve"> TOTAL PROGRAMAS BAJO SEGUIMIENTO DE MINISTERIO DE JUSTICIA Y DERECHOS HUMANOS</t>
  </si>
  <si>
    <t>( 41 ) Ministerio de Seguridad</t>
  </si>
  <si>
    <t>( 41 - 250 ) Caja de Retiros, Jubilaciones y Pensiones de la Policía Federal Argentina</t>
  </si>
  <si>
    <t>( 41 - 250 - 18 ) Administración de Beneficios Previsionales</t>
  </si>
  <si>
    <t>UE: Caja de Retiros, Jubilaciones y Pensiones de la Policía Federal</t>
  </si>
  <si>
    <t>( 41 - 326 ) Policía Federal Argentina</t>
  </si>
  <si>
    <t>( 41 - 326 - 22 ) Asistencia Sanitaria de la Policía Federal Argentina</t>
  </si>
  <si>
    <t>UE: Dirección General de Sanidad Policial</t>
  </si>
  <si>
    <t>Atención de Pacientes Internados</t>
  </si>
  <si>
    <t>Egreso</t>
  </si>
  <si>
    <t>Atención Consultas Externas Complejo Médico</t>
  </si>
  <si>
    <t>Atención Consultas por Unidad de Emergencia</t>
  </si>
  <si>
    <t>Atención en Consultorios Zonales de todo el País</t>
  </si>
  <si>
    <t>La información es parcial, quedando pendiente de regularización al cierre del ejercicio anual los meses de marzo y junio.</t>
  </si>
  <si>
    <t>Cobertura del Personal Policial y Familia</t>
  </si>
  <si>
    <t>( 41 - 326 - 23 ) Formación y Capacitación de la Policía Federal Argentina</t>
  </si>
  <si>
    <t>Cursante</t>
  </si>
  <si>
    <t>( 41 - 326 - 28 ) Seguridad Federal</t>
  </si>
  <si>
    <t>UE: Jefatura de la Policía Federal Argentina</t>
  </si>
  <si>
    <t>Cumplimiento de Mandatos Judiciales</t>
  </si>
  <si>
    <t>Oficio Cumplido</t>
  </si>
  <si>
    <t>Presencia Policial en Terminales Ferroviarias y de Ómnibus</t>
  </si>
  <si>
    <t>Parada Cubierta/Día</t>
  </si>
  <si>
    <t>Intervención Policial en Jurisdicción Federal</t>
  </si>
  <si>
    <t>Intervención Policial</t>
  </si>
  <si>
    <t>( 41 - 326 - 29 ) Seguridad Metropolitana</t>
  </si>
  <si>
    <t>Verificación Automotores</t>
  </si>
  <si>
    <t>Detección de Infracciones al Código de Convivencia</t>
  </si>
  <si>
    <t>Infracción Comprobada</t>
  </si>
  <si>
    <t>Presencia en Calle</t>
  </si>
  <si>
    <t>Kilómetro Patrullado/Día</t>
  </si>
  <si>
    <t>Puesto de Control Vehicular/Día</t>
  </si>
  <si>
    <t>Intervención Policial en el Área Metropolitana</t>
  </si>
  <si>
    <t>( 41 - 326 - 30 ) Servicio de Bomberos</t>
  </si>
  <si>
    <t>UE: Superintendencia Federal de Bomberos</t>
  </si>
  <si>
    <t>Intervención de Bomberos en Siniestro</t>
  </si>
  <si>
    <t>Intervención en Siniestro</t>
  </si>
  <si>
    <t>Informe Técnico de Seguridad Contra Incendio</t>
  </si>
  <si>
    <t>( 41 - 343 ) Ministerio de Seguridad</t>
  </si>
  <si>
    <t>( 41 - 343 - 41 ) Políticas de Seguridad, Participación Ciudadana, Territorial, Investigación del Delito Organizado y Lucha contra el Narcotráfico</t>
  </si>
  <si>
    <t>UE: Secretaría de Seguridad</t>
  </si>
  <si>
    <t>Fiscalización  de Seguridad en Espectáculos Futbolísticos</t>
  </si>
  <si>
    <t>Partido Fiscalizado</t>
  </si>
  <si>
    <t>Campaña Pública en Materia de Violencia y Delito</t>
  </si>
  <si>
    <t>Campaña Ejecutada</t>
  </si>
  <si>
    <t>Fiscalización de Local de Autopartes</t>
  </si>
  <si>
    <t>Local Fiscalizado</t>
  </si>
  <si>
    <t>Compactación de Vehículos (PRO.NA.COM.)</t>
  </si>
  <si>
    <t>Vehículo Compactado</t>
  </si>
  <si>
    <t>Acciones de Prevención Social</t>
  </si>
  <si>
    <t>Mesa Barrial en Funcionamiento</t>
  </si>
  <si>
    <t>Persona en Planes Locales de Prevención Social</t>
  </si>
  <si>
    <t>Participación Comunitaria en Seguridad</t>
  </si>
  <si>
    <t>Evento/Jornada</t>
  </si>
  <si>
    <t>Inspección Técnica Evaluadora de Estadios Futbolísticos</t>
  </si>
  <si>
    <t>Asistencia Técnica y Financiera para la Planificación y Gestión Local de la Seguridad Ciudadana</t>
  </si>
  <si>
    <t>( 41 - 343 - 42 ) Acciones de Cooperación con los Poderes Judiciales, Ministerios Públicos y Legislaturas</t>
  </si>
  <si>
    <t>UE: Secretaría de Cooperación con los Poderes Judiciales, Ministerios Públicos y Legislaturas</t>
  </si>
  <si>
    <t>Atención Llamadas 0800MINSEG</t>
  </si>
  <si>
    <t>Demanda Atendida</t>
  </si>
  <si>
    <t>Publicación Guía de Recursos de las Fuerzas para Operadores Judiciales</t>
  </si>
  <si>
    <t>Ejemplar Publicado</t>
  </si>
  <si>
    <t>Traslado por Requerimiento Judicial Nacional por Adicciones y/o Salud Mental</t>
  </si>
  <si>
    <t>Traslado Realizado</t>
  </si>
  <si>
    <t>Capacitación sobre Cooperación e Intercambio de Información en Materia de Seguridad Nacional</t>
  </si>
  <si>
    <t>( 41 - 343 - 43 ) Acciones de Protección Civil y Prevención de Emergencias</t>
  </si>
  <si>
    <t>Asistencia Financiera a Cuerpo de Bomberos</t>
  </si>
  <si>
    <t>Capacitación en Protección Civil</t>
  </si>
  <si>
    <t>( 41 - 343 - 44 ) Acciones de Formación y Capacitación</t>
  </si>
  <si>
    <t>UE: Subsecretaría de Planeamiento y Formación</t>
  </si>
  <si>
    <t>Otorgamiento de Becas de Posgrado</t>
  </si>
  <si>
    <t>Beca Otorgada</t>
  </si>
  <si>
    <t>Publicación Cuaderno sobre Seguridad</t>
  </si>
  <si>
    <t>Capacitación en Seguridad Ciudadana</t>
  </si>
  <si>
    <t>Curso Realizado</t>
  </si>
  <si>
    <t>Capacitación para Cuerpos Policiales Provinciales</t>
  </si>
  <si>
    <t>Agente</t>
  </si>
  <si>
    <t>Capacitación del Personal de Centros de Monitoreo de la Policía Federal Argentina</t>
  </si>
  <si>
    <t>Capacitación Profesional de Personal de Comisarías</t>
  </si>
  <si>
    <t>Capacitación de Efectivos Incorporados al Cuerpo de Prevención Barrial de la Polícía Federal Argentina</t>
  </si>
  <si>
    <t>Asistencia Técnica para la Formación del Destacamento de Prevención Barrial de Gendarmería Nacional y Capacitación de Efectivos</t>
  </si>
  <si>
    <t>Instituto</t>
  </si>
  <si>
    <t>Asistencia Técnica a Institutos Provinciales de Formación Policial</t>
  </si>
  <si>
    <t>Provincia</t>
  </si>
  <si>
    <t>Elaboración de Recurso Didáctico</t>
  </si>
  <si>
    <t>Material Producido</t>
  </si>
  <si>
    <t>Asistencia Técnica a Unidades Académicas de la PFA en Especialidad de Investigación Criminal</t>
  </si>
  <si>
    <t>Asistencia Técnica y Capacitación a Efectivos de las Unidades de Centurón Sur</t>
  </si>
  <si>
    <t>( 41 - 375 ) Gendarmería Nacional</t>
  </si>
  <si>
    <t>( 41 - 375 - 41 ) Formación y Capacitación de la Gendarmería Nacional</t>
  </si>
  <si>
    <t>UE: Dirección General de Personal</t>
  </si>
  <si>
    <t>Capacitación de Cuadros</t>
  </si>
  <si>
    <t>Formación de Gendarmes</t>
  </si>
  <si>
    <t>( 41 - 375 - 42 ) Asistencia Sanitaria de la Gendarmería Nacional</t>
  </si>
  <si>
    <t>Atención de Pacientes Ambulatorios</t>
  </si>
  <si>
    <t>Acciones de Educación para la Salud</t>
  </si>
  <si>
    <t>( 41 - 375 - 43 ) Pasividades de la Gendarmería Nacional</t>
  </si>
  <si>
    <t>Disminución de los fallecimientos del personal en actividad y retirados.</t>
  </si>
  <si>
    <t>Aumento de los retiros voluntarios y obligatorios.</t>
  </si>
  <si>
    <t>( 41 - 375 - 44 ) Misiones Humanitarias y de Paz para Organismos Internacionales</t>
  </si>
  <si>
    <t>UE: Dirección de Operaciones para la Seguridad, Defensa y Cooperación Internacional</t>
  </si>
  <si>
    <t>Participación en Misiones de Paz</t>
  </si>
  <si>
    <t>Día/Hombre</t>
  </si>
  <si>
    <t>( 41 - 375 - 48 ) Seguridad en Fronteras</t>
  </si>
  <si>
    <t>UE: Dirección General de Operaciones</t>
  </si>
  <si>
    <t>Dictámenes Periciales</t>
  </si>
  <si>
    <t>Informe Pericial</t>
  </si>
  <si>
    <t>Control de Ingreso y Egreso de Persona</t>
  </si>
  <si>
    <t>Persona Controlada</t>
  </si>
  <si>
    <t>Hombre en Puesto/Día</t>
  </si>
  <si>
    <t>Control Transporte Internacional Terrestre</t>
  </si>
  <si>
    <t>Control Realizado</t>
  </si>
  <si>
    <t>Patrullaje de Frontera</t>
  </si>
  <si>
    <t>Control de Ruta</t>
  </si>
  <si>
    <t>Hombre (Turno)/Día</t>
  </si>
  <si>
    <t>Puesto de Control/Día</t>
  </si>
  <si>
    <t>( 41 - 375 - 49 ) Operaciones Complementarias de Seguridad Interior</t>
  </si>
  <si>
    <t>Vehículo Controlado/Día</t>
  </si>
  <si>
    <t>Prevención del Orden Público</t>
  </si>
  <si>
    <t>Custodia de Objetivos Nacionales</t>
  </si>
  <si>
    <t>Control de Seguridad Vial</t>
  </si>
  <si>
    <t>( 41 - 380 ) Prefectura Naval Argentina</t>
  </si>
  <si>
    <t>( 41 - 380 - 31 ) Policía de Seguridad de la Navegación</t>
  </si>
  <si>
    <t>UE: Dirección de Operaciones</t>
  </si>
  <si>
    <t>Patrullaje Policial, Marítimo, Fluvial y Lacustre</t>
  </si>
  <si>
    <t>Hora/Embarcación</t>
  </si>
  <si>
    <t>Extracción de Buques de las Aguas</t>
  </si>
  <si>
    <t>Buque Extraído</t>
  </si>
  <si>
    <t>Detección de Ilícitos de Importación/Exportación</t>
  </si>
  <si>
    <t>Ilícito Comprobado</t>
  </si>
  <si>
    <t>Detección de Infracciones a las Leyes de Pesca</t>
  </si>
  <si>
    <t>Patrullaje Marítimo en Zona Económica Exclusiva</t>
  </si>
  <si>
    <t>Días/Buque</t>
  </si>
  <si>
    <t>Atención de Siniestro</t>
  </si>
  <si>
    <t>Incendio Sofocado</t>
  </si>
  <si>
    <t>Derrame de Hidrocarburo Atendido</t>
  </si>
  <si>
    <t>Caso de Rescate/Asistencia</t>
  </si>
  <si>
    <t>Intervenciones Policiales</t>
  </si>
  <si>
    <t>( 41 - 380 - 32 ) Pasividades de la Prefectura Naval Argentina</t>
  </si>
  <si>
    <t>UE: Dirección del Personal</t>
  </si>
  <si>
    <t>Atención de Indemnizaciones</t>
  </si>
  <si>
    <t>( 41 - 380 - 36 ) Atención Sanitaria de la Prefectura Naval Argentina</t>
  </si>
  <si>
    <t>UE: Departamento de Sanidad</t>
  </si>
  <si>
    <t>La medición no resulta controlable por parte del Organismo, depende del comportamiento de la demanda sanitaria.</t>
  </si>
  <si>
    <t>( 41 - 380 - 37 ) Formación y Capacitación Profesional de la Prefectura Naval Argentina</t>
  </si>
  <si>
    <t>Formación  de Marineros</t>
  </si>
  <si>
    <t>( 41 - 380 - 39 ) Control y Servicio Técnico de Seguridad de la Navegación</t>
  </si>
  <si>
    <t>UE: Dirección de Policía de Seguridad de la Navegación</t>
  </si>
  <si>
    <t>Inspección de la Navegación</t>
  </si>
  <si>
    <t>Buque Inspeccionado</t>
  </si>
  <si>
    <t>Autorización para la Navegación</t>
  </si>
  <si>
    <t>Trámite</t>
  </si>
  <si>
    <t>Habilitación para el Personal de la Navegación</t>
  </si>
  <si>
    <t>( 41 - 380 - 40 ) Operaciones Complementarias de Seguridad Interior</t>
  </si>
  <si>
    <t>( 41 - 380 - 41 ) Servicio de Informática y Comunicaciones para la Navegación</t>
  </si>
  <si>
    <t>UE: Dirección de Informática y Comunicaciones</t>
  </si>
  <si>
    <t>Contactos Radioeléctricos Costera/Buque</t>
  </si>
  <si>
    <t>Contacto Radioeléctrico</t>
  </si>
  <si>
    <t>Monitoreo de Buque a través de los Sistemas AIS y LRIT</t>
  </si>
  <si>
    <t>Buque Contactado/Día</t>
  </si>
  <si>
    <t>( 41 - 382 ) Policía de Seguridad Aeroportuaria</t>
  </si>
  <si>
    <t>( 41 - 382 - 23 ) Seguridad Aeroportuaria</t>
  </si>
  <si>
    <t>UE: Centro de Análisis, Comando y Control</t>
  </si>
  <si>
    <t>Inspección Policial de Pasajeros</t>
  </si>
  <si>
    <t>Pasajero Inspeccionado</t>
  </si>
  <si>
    <t>Control Policial Preventivo</t>
  </si>
  <si>
    <t>Inspección Policial de Correo y Courrier Internacional</t>
  </si>
  <si>
    <t>Tonelada Inspeccionada</t>
  </si>
  <si>
    <t>Allanamiento Policial</t>
  </si>
  <si>
    <t>Allanamiento Realizado</t>
  </si>
  <si>
    <t>( 41 - 382 - 24 ) Formación y Capacitación en Seguridad Aeroportuaria</t>
  </si>
  <si>
    <t xml:space="preserve"> TOTAL PROGRAMAS BAJO SEGUIMIENTO DE MINISTERIO DE SEGURIDAD</t>
  </si>
  <si>
    <t>( 45 ) Ministerio de Defensa</t>
  </si>
  <si>
    <t>( 45 - 370 ) Ministerio de Defensa (Gastos Propios)</t>
  </si>
  <si>
    <t>( 45 - 370 - 21 ) Formación y Capacitación - EDN</t>
  </si>
  <si>
    <t>UE: Unidad Ministro</t>
  </si>
  <si>
    <t>Tesis de Maestría en Defensa Nacional</t>
  </si>
  <si>
    <t>Curso Superior en Defensa Nacional</t>
  </si>
  <si>
    <t>( 45 - 370 - 22 ) Servicios de Hidrografía</t>
  </si>
  <si>
    <t>2.1</t>
  </si>
  <si>
    <t>Sumarios Administrativos por Accidentes</t>
  </si>
  <si>
    <t>Peritaje Realizado</t>
  </si>
  <si>
    <t>Avisos a Navegantes</t>
  </si>
  <si>
    <t>Boletín</t>
  </si>
  <si>
    <t>Asesoramiento Náutico</t>
  </si>
  <si>
    <t>Estudio Elaborado</t>
  </si>
  <si>
    <t>Servicio Alerta Crecida Río de la Plata</t>
  </si>
  <si>
    <t>Pronóstico</t>
  </si>
  <si>
    <t>Edición de Cartas y Publicaciones Náuticas</t>
  </si>
  <si>
    <t>Edición</t>
  </si>
  <si>
    <t>Campañas Hidrográficas de Apoyo General</t>
  </si>
  <si>
    <t>Día de Navegación</t>
  </si>
  <si>
    <t>Servicio Público de la Hora Oficial y Frecuencias Patrones</t>
  </si>
  <si>
    <t>Señal Emitida</t>
  </si>
  <si>
    <t>Apoyo Meteorológico Marino</t>
  </si>
  <si>
    <t>Servicio Público de Balizamiento Marítimo</t>
  </si>
  <si>
    <t>( 45 - 371 ) Estado Mayor Conjunto de las Fuerzas Armadas</t>
  </si>
  <si>
    <t>( 45 - 371 - 1 ) Actividades Centrales</t>
  </si>
  <si>
    <t>UE: Sin Definir</t>
  </si>
  <si>
    <t>Funcionamiento de Agregadurías Militares</t>
  </si>
  <si>
    <t>( 45 - 371 - 17 ) Fuerzas de Paz</t>
  </si>
  <si>
    <t>UE: Estado Mayor Conjunto de las Fuerzas Armadas</t>
  </si>
  <si>
    <t>Misiones de Paz</t>
  </si>
  <si>
    <t>Efectivo</t>
  </si>
  <si>
    <t>Repliegue definitivo de (1.293) efectivos - BCA - UAA (HAITÍ).
Repatriado de UN (1) efectivo (CHIPRE).</t>
  </si>
  <si>
    <t>( 45 - 371 - 18 - 1 ) Producción de Medicamentos no Antibióticos</t>
  </si>
  <si>
    <t>UE: Dirección Laboratorio Farmacéutico Conjunto</t>
  </si>
  <si>
    <t>Producción de Biológicos de Uso Terapéutico</t>
  </si>
  <si>
    <t>Frasco</t>
  </si>
  <si>
    <t>Producción de Biológicos de Uso Preventivo</t>
  </si>
  <si>
    <t>Dosis</t>
  </si>
  <si>
    <t>Producción de Fármacos en Polvo</t>
  </si>
  <si>
    <t>Producción de Fármacos en Soluciones</t>
  </si>
  <si>
    <t>Litro</t>
  </si>
  <si>
    <t>Reprogramación de la Producción.</t>
  </si>
  <si>
    <t>( 45 - 371 - 18 - 2 ) Producción de Medicamentos Antibióticos</t>
  </si>
  <si>
    <t>Producción de Fármacos en Comprimidos</t>
  </si>
  <si>
    <t>Comprimido</t>
  </si>
  <si>
    <t>( 45 - 371 - 19 ) Formación y Capacitación</t>
  </si>
  <si>
    <t>Capacitación en Escuela  de Guerra Conjunta</t>
  </si>
  <si>
    <t>Capacitación en Instituto de  Inteligencia de las Fuerzas Armadas</t>
  </si>
  <si>
    <t>Capacitación Militar Conjunta en el Estado Mayor Conjunto de las Fuerzas Armadas</t>
  </si>
  <si>
    <t>( 45 - 371 - 20 ) Sostén Logístico Antártico</t>
  </si>
  <si>
    <t>UE: Comando Operacional</t>
  </si>
  <si>
    <t>Asentamientos en Territorio Antártico</t>
  </si>
  <si>
    <t>Persona</t>
  </si>
  <si>
    <t>Campaña Antártica</t>
  </si>
  <si>
    <t>Apoyo Aéreo a la Campaña Antártica</t>
  </si>
  <si>
    <t>Mantenimiento de Bases y Refugios Permanentes y Transitorios</t>
  </si>
  <si>
    <t>Base y Refugio</t>
  </si>
  <si>
    <t>( 45 - 371 - 21 ) Planeamiento y Conducción de Operaciones y de Adiestramiento Militar Conjunto</t>
  </si>
  <si>
    <t>Planeamiento y Conducción de Operaciones Militares</t>
  </si>
  <si>
    <t>Operación</t>
  </si>
  <si>
    <t>Operaciones de Apoyo a la Comunidad</t>
  </si>
  <si>
    <t>Ejercicio</t>
  </si>
  <si>
    <t>Planeamiento y Conducción del Adiestramiento Militar Conjunto</t>
  </si>
  <si>
    <t>( 45 - 372 ) Instituto de Investigaciones Científicas y Técnicas de las Fuerzas Armadas</t>
  </si>
  <si>
    <t>( 45 - 372 - 17 ) Desarrollo Tecnológico para la Defensa</t>
  </si>
  <si>
    <t>UE: CITEDEF</t>
  </si>
  <si>
    <t>( 45 - 374 ) Estado Mayor General del Ejercito</t>
  </si>
  <si>
    <t>( 45 - 374 - 16 ) Alistamiento Operacional</t>
  </si>
  <si>
    <t>UE: Subjefatura Estado Mayor General del Ejército</t>
  </si>
  <si>
    <t>Ejercicio Táctico en el Terreno</t>
  </si>
  <si>
    <t>Capacidad Operacional Fuerza Operaciones Especiales</t>
  </si>
  <si>
    <t>Adiestramiento Operacional en Campaña</t>
  </si>
  <si>
    <t>Día</t>
  </si>
  <si>
    <t>Adiestramiento Operacional en Guarnición</t>
  </si>
  <si>
    <t>Proyecto Tecnológico Militar de Modernización</t>
  </si>
  <si>
    <t>Proyecto Terminado</t>
  </si>
  <si>
    <t>Proyecto Tecnológico Militar de Investigación</t>
  </si>
  <si>
    <t>Capacidad Operacional Contribución Conjunta</t>
  </si>
  <si>
    <t>Capacidad Operacional Contribución Combinada</t>
  </si>
  <si>
    <t>Se postergó un ejercicio para ser ejecutado en el 3er trimestre.</t>
  </si>
  <si>
    <t>( 45 - 374 - 17 ) Formación y Capacitación</t>
  </si>
  <si>
    <t>Formación de Subtenientes de Reserva</t>
  </si>
  <si>
    <t>Capacitación de Suboficiales</t>
  </si>
  <si>
    <t>Suboficial Capacitado</t>
  </si>
  <si>
    <t>El incremento en el cumplimiento de las metas para el 2do trimestre obedece al adelanto de cursos que estaban previstos para el 3er y 4to trimestre.</t>
  </si>
  <si>
    <t>Capacitación de Civiles</t>
  </si>
  <si>
    <t>El desvío se produjo por la agregación de cursos de capacitación para el desarrollo de tareas administrativas por parte del personal civil, necesarios para la mejora de sus funciones.</t>
  </si>
  <si>
    <t>Formación de Suboficiales, Perfeccionamiento p/Soldados Voluntarios</t>
  </si>
  <si>
    <t>Formación Oficiales, Especialidad y Servicio</t>
  </si>
  <si>
    <t>Intercambios Profesionales con Otros Países</t>
  </si>
  <si>
    <t>Intercambio</t>
  </si>
  <si>
    <t>Se postergaron 13 intercambios para ser ejecutados durante el 3er y 4to trimestre.</t>
  </si>
  <si>
    <t>Capacitación de Oficiales en el Exterior</t>
  </si>
  <si>
    <t>Los 7 cursos restantes se completarán durante el 3er y 4to trimestre.</t>
  </si>
  <si>
    <t>Capacitación de Suboficiales en el Exterior</t>
  </si>
  <si>
    <t>Los 4 cursos restantes se completarán durante el 3er y 4to trimestre.</t>
  </si>
  <si>
    <t>( 45 - 374 - 18 ) Asistencia Sanitaria</t>
  </si>
  <si>
    <t>UE: Dirección General de Salud</t>
  </si>
  <si>
    <t>El desvío se produjo por una mayor demanda de atenciones.</t>
  </si>
  <si>
    <t>El desvío se produjo por una optimización de recursos.</t>
  </si>
  <si>
    <t>Exámenes Médicos del Personal Militar</t>
  </si>
  <si>
    <t>Reconocimiento Médico</t>
  </si>
  <si>
    <t>El desvío se produjo por una menor cantidad de exámenes producto de la autogestión durante el 1er trimestre, que luego se vio incrementado en el 2do trimestre.</t>
  </si>
  <si>
    <t>Exámenes Médicos a Aspirantes</t>
  </si>
  <si>
    <t>El desvío se debió a una mayor cantidad de aspirantes que fueron atendidos, lográndose mediante una optimización de recursos.</t>
  </si>
  <si>
    <t>Exámenes Médicos a Postulantes al Servicio Militar Voluntario</t>
  </si>
  <si>
    <t>El desvío se produjo debido a que se ejecutaron reconocimientos médicos para SMV que no se realizaron en el 1er trimestre.</t>
  </si>
  <si>
    <t>Formación Continua</t>
  </si>
  <si>
    <t>( 45 - 374 - 19 ) Remonta y Veterinaria</t>
  </si>
  <si>
    <t>UE: Dirección de Remonta y Veterinaria</t>
  </si>
  <si>
    <t>Producción Agrícola</t>
  </si>
  <si>
    <t>Hectárea Tratada</t>
  </si>
  <si>
    <t>El desvío se produjo porque no se adjudicaron hectáreas para agricultura por licitación, en virtud de lo establecido por el Decreto vigente del PEN Nro 1382/12. Las actividades de agricultura se iniciaron, sujeto a las condiciones climáticas y ambientales en el presente trimestre a través del INTeA, continuándose en el tercero.</t>
  </si>
  <si>
    <t>Abastecimiento de la Producción Ganadera</t>
  </si>
  <si>
    <t>Animal</t>
  </si>
  <si>
    <t>Incremento de la Producción Ganadera</t>
  </si>
  <si>
    <t>El desvío se produjo ya que es un número dinámico que varía de acuerdo a las condiciones del servicio del año anterior, que se plasma en los nacimientos diarios a partir del 2do trimestre del presente año. La cabeza de parición se encuentra desplazada para el 3er trimestre por condiciones ambientales, cantidad de pasto y presencia de celos en la época de servicio.</t>
  </si>
  <si>
    <t>Mantenimiento de la Producción Ganadera</t>
  </si>
  <si>
    <t>El desvío se produjo porque se trata de una actividad dinámica que varía diariamente, en torno al promedio estimado del trimestre y de acuerdo a los movimientos, mortalidad, ventas y cambios de categorías del ganado vacuno.</t>
  </si>
  <si>
    <t>( 45 - 374 - 20 ) Sastrería Militar</t>
  </si>
  <si>
    <t>UE: Sastrería Militar</t>
  </si>
  <si>
    <t>Producción y Provisión de Uniformes y Equipos</t>
  </si>
  <si>
    <t>Uniforme y Equipo</t>
  </si>
  <si>
    <t>Se superó la producción y provisión de Equipos y Uniforme debido a la producción y estoqueo de prendas (equipos de combate mimetizados para LLMM e insignias para Uniformes de Combate Argentino).</t>
  </si>
  <si>
    <t>( 45 - 374 - 24 ) Sostenimiento Operacional</t>
  </si>
  <si>
    <t>Control del Espacio en las Áreas de Interés en las Zonas de Frontera</t>
  </si>
  <si>
    <t>Día de Operación</t>
  </si>
  <si>
    <t>La cantidad de días en los que se ejecutó el control del espacio aéreo, se corresponde con la totalidad de los días que componen el 2do Trimestre.</t>
  </si>
  <si>
    <t>( 45 - 379 ) Estado Mayor General de la Armada</t>
  </si>
  <si>
    <t>( 45 - 379 - 16 ) Alistamiento Operacional</t>
  </si>
  <si>
    <t>UE: Estado Mayor General de la Armada</t>
  </si>
  <si>
    <t>Conducción Casos Búsqueda y Rescate</t>
  </si>
  <si>
    <t>Meta no Controlable.</t>
  </si>
  <si>
    <t>Presencia de Buques en Puerto Extranjero</t>
  </si>
  <si>
    <t>Día en Puerto</t>
  </si>
  <si>
    <t>Días en más correspondiente al operativo FRATERNO ejecutado con la Marina de Brasil.</t>
  </si>
  <si>
    <t>Adiestramiento Naval Técnico y Táctico</t>
  </si>
  <si>
    <t>Debido a actividades no previstas en operativo PRE-FRATERNO y eventos conmemorativos.</t>
  </si>
  <si>
    <t>Aeroadiestramiento Técnico y Táctico</t>
  </si>
  <si>
    <t>Horas en menos debido a  aeronaves en ciclo de mantenimiento.</t>
  </si>
  <si>
    <t>Adiestramiento de Infantería de Marina en Técnicas y Tácticas</t>
  </si>
  <si>
    <t>Día de Campaña</t>
  </si>
  <si>
    <t>Sin observaciones</t>
  </si>
  <si>
    <t>( 45 - 379 - 17 ) Sanidad Naval</t>
  </si>
  <si>
    <t>UE: Dirección General de Salud de la Armada</t>
  </si>
  <si>
    <t>No controlable - variabilidad epidemiológica.</t>
  </si>
  <si>
    <t>Inmunizaciones y Tratamientos Preventivos</t>
  </si>
  <si>
    <t>Dosis Aplicada</t>
  </si>
  <si>
    <t>Exámenes Médicos del Personal Civil</t>
  </si>
  <si>
    <t>Atraso corregible.</t>
  </si>
  <si>
    <t>( 45 - 379 - 18 ) Formación y Capacitación</t>
  </si>
  <si>
    <t>Apoyo para la Culminación del Nivel Medio Educativo</t>
  </si>
  <si>
    <t>Formación Liceos Navales</t>
  </si>
  <si>
    <t>Diferencia en más 2 debido a que alumnos aprobaron últimas materias para egresar en ferbrero y marzo.</t>
  </si>
  <si>
    <t>Diferencia en menos 95 debido a falta de inscriptos.</t>
  </si>
  <si>
    <t>Diferencia en más 5 debido a que Guardiamarinas, con materias previas egresaron al cumplir con el plan de estudio.</t>
  </si>
  <si>
    <t>Diferencia en menos 13 debido a que no se cubrieron todas las vacantes por falta de inscriptos.</t>
  </si>
  <si>
    <t>Capacitación Docente</t>
  </si>
  <si>
    <t>Diferencia en más 565 por inclusión de cursos de capacitación docente no considerados en la programación 2015.</t>
  </si>
  <si>
    <t>Formación Escuela Nacional de Náutica</t>
  </si>
  <si>
    <t>Diferencia en menos 14 debido a que no egresaron por no finalizar la práctica profesional embarcada.</t>
  </si>
  <si>
    <t>Formación Escuela Nacional de Pesca</t>
  </si>
  <si>
    <t>Diferencia en menos 25 debido a que el curso de primer año de marineros previsto para el 2015 no se dictó por estar en proceso de reestructuración del nuevo formato del plan de estudio.</t>
  </si>
  <si>
    <t>Formación Escuela Nacional Fluvial</t>
  </si>
  <si>
    <t>Diferencia en más 155 por inclusión de cursos de capacitación no considerados en la programación 2015.</t>
  </si>
  <si>
    <t>Formación de Oficiales Profesionales y de Ingreso por Tiempo Determinado</t>
  </si>
  <si>
    <t>Diferencia en menos 36 debido a que se pospuso el egreso para el tercer trimestre.</t>
  </si>
  <si>
    <t>Formación de Suboficiales de Ingreso por Tiempo Determinado</t>
  </si>
  <si>
    <t>Diferencia en más 8 debido a alumnos que egresaron al finalizar el nivel medio.</t>
  </si>
  <si>
    <t>Instrucción y Adiestramiento del Personal  Militar</t>
  </si>
  <si>
    <t>Personal Instruido</t>
  </si>
  <si>
    <t>Diferencia en más 12 debido a que hubo mayores demandas y requerimientos en las necesidades del Servicio Naval.</t>
  </si>
  <si>
    <t>Capacitación del  Personal de la  Marina Mercante</t>
  </si>
  <si>
    <t>Personal Mercante Capacitado</t>
  </si>
  <si>
    <t>Diferencia en menos 104 debido a que existe una menor demanda de capacitación de personal mercante.</t>
  </si>
  <si>
    <t>Formación de Particulares Provenientes del Ámbito Civil</t>
  </si>
  <si>
    <t>Posgrados de Particulares</t>
  </si>
  <si>
    <t>Capacitación de Particulares Provenientes del Ámbito Civil</t>
  </si>
  <si>
    <t>Capacitación Militar Conjunta</t>
  </si>
  <si>
    <t>Personal Militar Capacitado</t>
  </si>
  <si>
    <t>( 45 - 379 - 20 ) Transportes Navales</t>
  </si>
  <si>
    <t>UE: Comando de Adiestramiento y Alistamiento de la Armada</t>
  </si>
  <si>
    <t>Transporte de Carga Sólida</t>
  </si>
  <si>
    <t>Tonelada</t>
  </si>
  <si>
    <t>( 45 - 379 - 24 ) Sostenimiento Operacional</t>
  </si>
  <si>
    <t>Control de los Espacios Marítimos e  Hidrovía</t>
  </si>
  <si>
    <t>Debido a la extensión en la duración de una patrulla programada.</t>
  </si>
  <si>
    <t>Control Aéreo de los Espacios Marítimos y Fluviales</t>
  </si>
  <si>
    <t>Debido a actividdes no previstas de apoyo a la comunidad.</t>
  </si>
  <si>
    <t>( 45 - 381 ) Estado Mayor General de la Fuerza Aérea</t>
  </si>
  <si>
    <t>( 45 - 381 - 16 ) Alistamiento Operacional</t>
  </si>
  <si>
    <t>UE: Estado Mayor General de la Fuerza Aérea</t>
  </si>
  <si>
    <t>Plan de Actividad Aérea</t>
  </si>
  <si>
    <t>Menor ejecución de Horas de vuelo por falta de presupuesto.</t>
  </si>
  <si>
    <t>( 45 - 381 - 17 ) Transporte Aéreo de Fomento</t>
  </si>
  <si>
    <t>UE: Dirección General de Líneas Aéreas del Estado</t>
  </si>
  <si>
    <t>Transporte de Pasajeros en Rutas Aéreas de Fomento</t>
  </si>
  <si>
    <t>Pasajero</t>
  </si>
  <si>
    <t>Transporte de Carga</t>
  </si>
  <si>
    <t>Tonelada Transportada</t>
  </si>
  <si>
    <t>( 45 - 381 - 18 ) Control de Tránsito Aéreo</t>
  </si>
  <si>
    <t>UE: Dirección General de Control de Tránsito Aéreo</t>
  </si>
  <si>
    <t>Servicio de Protección al Vuelo y Ayuda a la Aeronavegación</t>
  </si>
  <si>
    <t>Movimiento de Aeronave</t>
  </si>
  <si>
    <t>Vuelo de Verificación</t>
  </si>
  <si>
    <t>Vuelo</t>
  </si>
  <si>
    <t>Servicio de Apoyo al Aterrizaje</t>
  </si>
  <si>
    <t>( 45 - 381 - 19 ) Asistencia Sanitaria de la Fuerza Aérea</t>
  </si>
  <si>
    <t>Atención de Pacientes Quirúrgicos</t>
  </si>
  <si>
    <t>Intervención Quirúrgica</t>
  </si>
  <si>
    <t>Atención con Estudios Médicos</t>
  </si>
  <si>
    <t>Práctica Realizada</t>
  </si>
  <si>
    <t>( 45 - 381 - 20 ) Capacitación y Formación de la Fuerza Aérea</t>
  </si>
  <si>
    <t>( 45 - 381 - 24 ) Sostenimiento Operacional</t>
  </si>
  <si>
    <t>UE: Comando de  Adiestramiento y Alistamiento</t>
  </si>
  <si>
    <t>( 45 - 450 ) Instituto Geográfico Nacional</t>
  </si>
  <si>
    <t>( 45 - 450 - 16 ) Elaboración y Actualización de Cartografía Básica Nacional</t>
  </si>
  <si>
    <t>Hoja</t>
  </si>
  <si>
    <t>Elaboración de Cartografía</t>
  </si>
  <si>
    <t>Actualización de Cartografía</t>
  </si>
  <si>
    <t>Fue necesaria la reimpresión del mapa Bicontinental de la República Argentina a escala 1:5.000.000, ya que no se contaba con ejemplares suficientes en stock. Por consiguiente, fue imprescindible la reorganización del personal con el objetivo de integrar las actualizaciones correspondientes al Mapa Bicontinental al que se hace referencia.</t>
  </si>
  <si>
    <t>Formación y Capacitación de RRHH</t>
  </si>
  <si>
    <t>Curso de Sistemas de Información Geográfica con software libre fue reprogramado para el segundo semestre.</t>
  </si>
  <si>
    <t>Participante Capacitado</t>
  </si>
  <si>
    <t>Actualización y Mantenimiento SIG-IGM</t>
  </si>
  <si>
    <t>Dificultades por cambios tecnológicos.</t>
  </si>
  <si>
    <t>Certificación de Obras para Importación y Exportación</t>
  </si>
  <si>
    <t>Certificado Emitido</t>
  </si>
  <si>
    <t>Autorización de Impresión de Publicaciones</t>
  </si>
  <si>
    <t>Documento Registrado</t>
  </si>
  <si>
    <t>Construcción de Puntos Fjos</t>
  </si>
  <si>
    <t>Punto Fijo Construido</t>
  </si>
  <si>
    <t>Medición de Puntos Fijos</t>
  </si>
  <si>
    <t>Punto Medido</t>
  </si>
  <si>
    <t>Elaboración de Ortofotos y Mosaicos</t>
  </si>
  <si>
    <t>Publicaciones Técnicas</t>
  </si>
  <si>
    <t>Publicaciones</t>
  </si>
  <si>
    <t>Reorganización de actividades del personal incorporado en los últimos meses y el mejoramiento de la línea de producción de Artes Gráficas.</t>
  </si>
  <si>
    <t>Nivelación de Puntos Fijos</t>
  </si>
  <si>
    <t>Punto Nivelado</t>
  </si>
  <si>
    <t>Descarga de Archivos de Estaciones Permanentes de Red RAMSAC</t>
  </si>
  <si>
    <t>Archivo Descargado</t>
  </si>
  <si>
    <t>( 45 - 451 ) Dirección General de Fabricaciones Militares</t>
  </si>
  <si>
    <t>( 45 - 451 - 16 ) Producción y Comercialización de Bienes y Servicios</t>
  </si>
  <si>
    <t>4.6</t>
  </si>
  <si>
    <t>UE: Dirección General de Fabricaciones Militares</t>
  </si>
  <si>
    <t>Producción Química</t>
  </si>
  <si>
    <t>Producción Metal Mecánica aplicada a la Actividad Minera</t>
  </si>
  <si>
    <t>Unidad</t>
  </si>
  <si>
    <t>Producción Metal Mecánica aplicada al Transporte Ferroviario</t>
  </si>
  <si>
    <t>Producción de Chalecos Multiamenazas</t>
  </si>
  <si>
    <t>Producción Metal Mecánica Aplicada a la Generación de Energía Eléctrica</t>
  </si>
  <si>
    <t>Producción de Polvora</t>
  </si>
  <si>
    <t>Producción de Explosivos</t>
  </si>
  <si>
    <t>Producción de Munición de Altos Calibres</t>
  </si>
  <si>
    <t>Producción de Munición de Bajos Calibres</t>
  </si>
  <si>
    <t>Producción de Armas para las Fuerzas Armadas y de Seguridad</t>
  </si>
  <si>
    <t>Servicios de Asesoramiento en Trabajos de Voladuras</t>
  </si>
  <si>
    <t>Servicio Brindado</t>
  </si>
  <si>
    <t>( 45 - 452 ) Servicio Meteorológico Nacional</t>
  </si>
  <si>
    <t>( 45 - 452 - 16 ) Servicios de Meteorología Nacional</t>
  </si>
  <si>
    <t>UE: Servicio Meteorológico Nacional</t>
  </si>
  <si>
    <t>Servicio de Meteorología de Aplicación Aeronáutica</t>
  </si>
  <si>
    <t>Desvío no significativo que obedece a mayor cantidad de exposiciones verbales</t>
  </si>
  <si>
    <t>Servicio de Meteorología para Público en General</t>
  </si>
  <si>
    <t>Servicio Especial de Meteorología</t>
  </si>
  <si>
    <t>Observaciones Meteorológicas de Altura</t>
  </si>
  <si>
    <t>Radiosondeo</t>
  </si>
  <si>
    <t>Observaciones Meteorológicas de Superficie Convencionales</t>
  </si>
  <si>
    <t>Observación</t>
  </si>
  <si>
    <t>Observaciones Meteorológicas de Superficie Automáticas</t>
  </si>
  <si>
    <t>( 45 - 470 ) Instituto de Ayuda Financiera para Pago de Retiros y Pensiones Militares</t>
  </si>
  <si>
    <t>( 45 - 470 - 16 ) Prestaciones de Previsión Social</t>
  </si>
  <si>
    <t>UE: Instituto de Ayuda Financiera para Pago de Retiros y Pensiones Militares</t>
  </si>
  <si>
    <t xml:space="preserve"> TOTAL PROGRAMAS BAJO SEGUIMIENTO DE MINISTERIO DE DEFENSA</t>
  </si>
  <si>
    <t>( 50 ) Ministerio de Economía y Finanzas Públicas</t>
  </si>
  <si>
    <t>( 50 - 321 ) Instituto Nacional de Estadística y Censos</t>
  </si>
  <si>
    <t>( 50 - 321 - 19 ) Servicio Estadístico</t>
  </si>
  <si>
    <t>UE: Instituto Nacional de Estadística y Censos</t>
  </si>
  <si>
    <t>Producción y Difusión de Estadísticas</t>
  </si>
  <si>
    <t>( 50 - 323 ) Comisión Nacional de Comercio Exterior</t>
  </si>
  <si>
    <t>( 50 - 323 - 33 ) Análisis y Regul.de la Competencia Comercial Internacional</t>
  </si>
  <si>
    <t>4.7</t>
  </si>
  <si>
    <t>UE: Comisión Nacional de Comercio Exterior</t>
  </si>
  <si>
    <t>Determinación sobre Defensa Comercial</t>
  </si>
  <si>
    <t>Acta de Determinación</t>
  </si>
  <si>
    <t>Asesoramiento a Productores Nacionales</t>
  </si>
  <si>
    <t>La cantidad de casos responde exclusivamente a los requerimientos de las empresas.</t>
  </si>
  <si>
    <t>Apoyo a Exportadores</t>
  </si>
  <si>
    <t>La cantidad de casos responde a la aplicación de medidas por parte de otros países que afecten a exportadores nacionales.</t>
  </si>
  <si>
    <t>Colaboración en Rondas y Negociaciones</t>
  </si>
  <si>
    <t>Participación en Rondas y Negociaciones</t>
  </si>
  <si>
    <t>( 50 - 357 ) Ministerio de Economía y Finanzas Públicas</t>
  </si>
  <si>
    <t>( 50 - 357 - 17 ) Definición de Políticas de Comercio Exterior</t>
  </si>
  <si>
    <t>UE: Secretaría de Comercio</t>
  </si>
  <si>
    <t>Promoción a Empresas Régimen de Admisión Temporaria de Insumos Importados</t>
  </si>
  <si>
    <t>El desvío acumulado se debe principalmente  a las demoras ocasionadas por la falta de cumplimiento en la entrega de documentacion juridica por parte de las empresas a las cuales se le expide el certificado.</t>
  </si>
  <si>
    <t>Certificación Producto Origen Nacional en Sistema Generalizado de Preferencias</t>
  </si>
  <si>
    <t>Control Cumplimiento Régimen Plantas Llave en Mano</t>
  </si>
  <si>
    <t>Empresa Controlada</t>
  </si>
  <si>
    <t>Resolución Casos de Dumping</t>
  </si>
  <si>
    <t>Causa Resuelta en Instancia de Apertura</t>
  </si>
  <si>
    <t>Causa Resuelta en Instancia de Determinación Preliminar</t>
  </si>
  <si>
    <t>Se señala que el desvío se debe principalmente a aspectos operativos que modificaron el desarrollo de la meta presupuestada, es decir los regímenes que aquí se administran prevén la posibilidad de hacer uso del plazo adicional ante la imposibilidad material de cumplir con el plazo de 12 meses fijado por la legislación vigente en la materia.</t>
  </si>
  <si>
    <t>Causa Resuelta en Instancia Definitiva</t>
  </si>
  <si>
    <t>Administración del Arancel Externo Común</t>
  </si>
  <si>
    <t>Realización de Actividades de Promoción de Exportaciones</t>
  </si>
  <si>
    <t>El desvío acumulado se debe a la realización de eventos que no estaban previstos al momento de realizar la programación.</t>
  </si>
  <si>
    <t>Asistencia Técnico-Financiera para Inserción en el Mercado Internacional</t>
  </si>
  <si>
    <t>El desvío acumulado se origina por el  analisis de la informácion presentada por las diferentes empresas de las cuales 8 se encuentran en proceso de aprobación del Plan de Negocios, 85 se encuentran en proceso de revisión de documentación y/o elaboración de Plan de Negocios y 11 fueron rechazadas por no cumplir con los requisitos de elegibilidad.</t>
  </si>
  <si>
    <t>Administración de Excepciones para Ferias Internacionales</t>
  </si>
  <si>
    <t>El desvío acumulado se debe a la firma de Decretos autorizando ferias, los mismo estaban previstos que se firmen en el trascurso del tercer trimestre.</t>
  </si>
  <si>
    <t>Representación del País en Negociaciones de Comercio Exterior</t>
  </si>
  <si>
    <t>Misión Oficial</t>
  </si>
  <si>
    <t>El desvío acumulado se debe a la reprogramacón de misiones oficiales, las mismas se prevé que se realizarán en el transcurso del año.</t>
  </si>
  <si>
    <t>( 50 - 357 - 18 ) Formulación y Ejecución de Políticas Económicas</t>
  </si>
  <si>
    <t>UE: Secretaría de Política Económica y Planificación del Desarrollo</t>
  </si>
  <si>
    <t>Producción y Difusión de Información</t>
  </si>
  <si>
    <t>Publicación Internet</t>
  </si>
  <si>
    <t>Realización de Estudios de las Economías Regionales</t>
  </si>
  <si>
    <t>Informe Económico Trimestral</t>
  </si>
  <si>
    <t>Proyecciones Macroeconómicas de Corto, Mediano y Largo Plazo</t>
  </si>
  <si>
    <t>Información sobre Gasto Público Consolidado</t>
  </si>
  <si>
    <t>Capacitación en Formulación y Evaluación de Proyectos de Inversión Pública</t>
  </si>
  <si>
    <t>Implementación de Sistemas de Inversión Pública</t>
  </si>
  <si>
    <t>Sistema Implementado</t>
  </si>
  <si>
    <t>Evaluación de los Proyectos de Inversión Pública</t>
  </si>
  <si>
    <t>Solicitudes de Financiamiento a los Organismos Internacionales de Crédito</t>
  </si>
  <si>
    <t>Los proyectos ingresan por la Dirección Nacional de Proyectos con Organismos Internacionales de Crédito y por Jefatura de Gabinete de Ministros. Estos organismos presentan proyectos a la Dirección Nacional de Inversión Pública para que se emita un informe para autorizar el inicio de gestión o la autorización a negociación definitiva. En este caso llegaron menor cantidad de proyectos desde dichos organismos</t>
  </si>
  <si>
    <t>Análisis de Proyectos para el Fondo de Convergencia Estructural del Mercosur (FOCEM)</t>
  </si>
  <si>
    <t>Realización de Estudios Sectoriales</t>
  </si>
  <si>
    <t>Estadísticas Armonizadas en el Ambito del Mercosur</t>
  </si>
  <si>
    <t>Investigación sobre Política Fiscal</t>
  </si>
  <si>
    <t>Investigación sobre Políticas de Ingreso</t>
  </si>
  <si>
    <t>Asistencia Financiera a Proyectos de Apoyo a la Competitividad</t>
  </si>
  <si>
    <t>Proyecto Financiado</t>
  </si>
  <si>
    <t>El desvío presentado es totalmente consecuencia del desvío que hubo en el primer trimestre, producto de la reprogramación de los desembolsos de Aportes no reembolsables (ANR)  por no contar con el crédito suficiente.</t>
  </si>
  <si>
    <t>( 50 - 357 - 28 ) Definición de Políticas de Comercio Interior</t>
  </si>
  <si>
    <t>Asistencia Técnica a Provincias</t>
  </si>
  <si>
    <t>Verificación y/o Aprobación de Instrumentos de Medición</t>
  </si>
  <si>
    <t>Instrumento Verificado</t>
  </si>
  <si>
    <t>Se presentó una poco habitual cantidad de trámites, poco habitual para esta primer parte del año. Resulta dificultoso establecer una cantidad fija de aprobaciones y/o verificaciones dado que depende exclusivamente de la voluntad,necesidad,oportunidad y conveniencia de fabricantes o importadores.</t>
  </si>
  <si>
    <t>Realización de Operativos sobre Lealtad Comercial</t>
  </si>
  <si>
    <t>La instrumentación del operativo pre roe para exportaciones cárnicas y lácteas, más los informes de abastecimiento de cortes populares de carne han disminuido con respecto a lo observado en otros períodos, producto en buena parte de la disminución en las ventas al exterior de carne vacuna.</t>
  </si>
  <si>
    <t>Instrucción de Sumarios a Empresas</t>
  </si>
  <si>
    <t>Sumario</t>
  </si>
  <si>
    <t>Arbitraje entre Consumidores y Empresas</t>
  </si>
  <si>
    <t>Publicación de Precios Relevantes</t>
  </si>
  <si>
    <t>Discontinuidad en la elaboración, edición e impresión de la Revista Temas del Consumidor. Decisión de la autoridad en curso, hasta que se definan los lineamientos al respecto</t>
  </si>
  <si>
    <t>Subsidios a Entidades</t>
  </si>
  <si>
    <t>( 50 - 357 - 31 ) Defensa de la Libre Competencia</t>
  </si>
  <si>
    <t>UE: Comisión Nacional de Defensa de la Competencia</t>
  </si>
  <si>
    <t>Audiencias Públicas</t>
  </si>
  <si>
    <t>Audiencia Realizada</t>
  </si>
  <si>
    <t>En el trimestre no hubo necesidad de utilizar este procedimeinto , el cual está destinado a operaciones que implican un importante impacto en los mercados involucrados.</t>
  </si>
  <si>
    <t>Estudios de Mercado</t>
  </si>
  <si>
    <t>Informe Realizado</t>
  </si>
  <si>
    <t>Auditorias a Empresas</t>
  </si>
  <si>
    <t>Auditoría Realizada</t>
  </si>
  <si>
    <t>El desvío acumulado observado tiene su orígen en las auditorías ordenadas relativas al mercado de frutas del Alto Valle de Río Negro,  estos dictámenes que no estaban originalmente previstos hicieron que se incrementaran la cantidad de informes terminados.</t>
  </si>
  <si>
    <t>Análisis de Fusiones y/o Adquisiciones</t>
  </si>
  <si>
    <t>El desvío acumulado como se puede observar está en línea con el desvío del trimestre y obedece a las mismas razones que el mismo. Las empresas han respondido los requerimientos de información  con rapidez lo que resultó en la elaboración de mas dictámenes que los previstos originalmente.</t>
  </si>
  <si>
    <t>Análisis de Conductas Anticompetitivas</t>
  </si>
  <si>
    <t>El importante desvío acumulado positivo observado tiene su orígen en las investigaciones de mercado llevadas a cabo los últimos meses del ejercicio anterior. Ello originó una importante reasignación de Recursos humanos en detrimento de conductas;  una vez finalizadas las mismas permitió reasignar esos recursos a la finalización de los dictámenes de conductas que se encontraban pendientes.</t>
  </si>
  <si>
    <t>( 50 - 602 ) Comisión Nacional de Valores</t>
  </si>
  <si>
    <t>( 50 - 602 - 16 ) Control y Fiscalización de la Oferta Pública</t>
  </si>
  <si>
    <t>4.8</t>
  </si>
  <si>
    <t>UE: Comisión Nacional de Valores</t>
  </si>
  <si>
    <t>Fiscalización Continua a Sociedades  Gerentes de  Fondos Comunes de Inversión</t>
  </si>
  <si>
    <t>Sociedad Gerente Fiscalizada</t>
  </si>
  <si>
    <t>Fiscalización Continua de Fideicomisos Financieros</t>
  </si>
  <si>
    <t>Fideicomiso Fiscalizado</t>
  </si>
  <si>
    <t>Los desvios surgen por la variacion de Fideicomisos autorizados en los primeros trimestres y los liquidados en el mismo período</t>
  </si>
  <si>
    <t>Autorización de Emisión de Valores Negociables</t>
  </si>
  <si>
    <t>Análisis para Oferta Pública de Sociedades</t>
  </si>
  <si>
    <t>El desvio acumulado de la presente meta se origina en la diferencia de autorizaciones de oferta pública solicitadas por las sociedades y las originalmente estimadas.</t>
  </si>
  <si>
    <t>Análisis para Oferta Pública de Fideicomisos Financieros</t>
  </si>
  <si>
    <t>Los desvios de esta meta obedecen a situaciones propias del mercado, tanto en positivo como en negativo.</t>
  </si>
  <si>
    <t>Fondo Común de Inversión</t>
  </si>
  <si>
    <t>Los desvios obedecen a cuestiones del mercado. Contempla los que comenzaron a operar y aquellos que fueron cancelados.</t>
  </si>
  <si>
    <t>Control Disciplinario sobre Controlados</t>
  </si>
  <si>
    <t>Investigación Concluida</t>
  </si>
  <si>
    <t>Fiscalización Continua a Sociedades Depositarias de Fondos Comunes de Inversión</t>
  </si>
  <si>
    <t>Sociedad Depositaria Fiscalizada</t>
  </si>
  <si>
    <t>Fiscalización Continua de Fondos Comunes de Inversión</t>
  </si>
  <si>
    <t>Fondo Común de Inversión Fiscalizado</t>
  </si>
  <si>
    <t>Fiscalización Continua a Intermediarios del Mercado de Capitales</t>
  </si>
  <si>
    <t>Intermediario Fiscalizado</t>
  </si>
  <si>
    <t>Fiscalización Continua a Sociedades Emisoras de Oferta Pública</t>
  </si>
  <si>
    <t>Sociedad Fiscalizada</t>
  </si>
  <si>
    <t>El desvío se origina en el ingreso y retiro de las sociedades del regimen de oferta pública operado los distintos períodos</t>
  </si>
  <si>
    <t>Fiscalización Continua a Calificadoras de Riesgo</t>
  </si>
  <si>
    <t>Calificadora de Riesgo Fiscalizada</t>
  </si>
  <si>
    <t>Inspecciones a Entidades del Mercado de Capitales</t>
  </si>
  <si>
    <t>El desvío observado está originado principalmente en la mayor cantidad de concurrencias a asambleas y por un mayor número de inspecciones complementarias y de origen informativo de distintas áreas del organismo.</t>
  </si>
  <si>
    <t>( 50 - 603 ) Superintendencia de Seguros de la Nación</t>
  </si>
  <si>
    <t>( 50 - 603 - 16 ) Control y Fiscalización de la Actividad Aseguradora y Reaseguradora</t>
  </si>
  <si>
    <t>UE: Superintendencia de Seguros de la Nación</t>
  </si>
  <si>
    <t>Circular</t>
  </si>
  <si>
    <t>El desvio negativo acumulado obedece principalmente a: la influencia del fin del período,  en el tiempo requerido para la protocolización y emisión de los resultados oficiales, decisión de no difundir, imposibilidad de difundir, etc.</t>
  </si>
  <si>
    <t>Supervisión e Inspección a Empresas Aseguradoras</t>
  </si>
  <si>
    <t>Control a Intermediarios de Seguros</t>
  </si>
  <si>
    <t>Liquidación Forzosa de Aseguradoras</t>
  </si>
  <si>
    <t>Proceso Concluido</t>
  </si>
  <si>
    <t>El desvió negativo acumulado obedece principalmente a las eventualidades procesales y la dependencia de los plazos del sistema judicial.</t>
  </si>
  <si>
    <t>( 50 - 620 ) Tribunal Fiscal de la Nación</t>
  </si>
  <si>
    <t>( 50 - 620 - 16 ) Resolución de Cuestiones Dudosas y Litigiosas</t>
  </si>
  <si>
    <t>UE: Tribunal Fiscal de la Nación</t>
  </si>
  <si>
    <t>Resolución de Controversias</t>
  </si>
  <si>
    <t xml:space="preserve"> TOTAL PROGRAMAS BAJO SEGUIMIENTO DE MINISTERIO DE ECONOMÍA Y FINANZAS PÚBLICAS</t>
  </si>
  <si>
    <t>( 51 ) Ministerio de Industria</t>
  </si>
  <si>
    <t>( 51 - 362 ) Ministerio de Industria</t>
  </si>
  <si>
    <t>( 51 - 362 - 24 ) Fomento de la Pequeña y Mediana Empresa</t>
  </si>
  <si>
    <t>UE: Secretaría de la Pequeña y Mediana Empresa y Desarrollo Regional</t>
  </si>
  <si>
    <t>Asistencia Técnica y Financiera (Programa de Acceso al Crédito y Competitividad para MiPyMEs)</t>
  </si>
  <si>
    <t>Aporte No Reintegrable Otorgado</t>
  </si>
  <si>
    <t>Asistencia a PyMEs a través de Sociedades de Garantía Recíproca</t>
  </si>
  <si>
    <t>Garantía Otorgada</t>
  </si>
  <si>
    <t>El desvío se debió a que el crecimiento interanual de la cantidad de garantías otorgadas fue inferior a los niveles proyectados debido a una sobreestimación del nivel de demanda de crédito por parte de las Pymes.</t>
  </si>
  <si>
    <t>Reafianzamiento a SGRs y Garantías Directas Otorgadas a través de FOGAPYME</t>
  </si>
  <si>
    <t>No hubo ninguna operación por parte de GARANTIZAR SGR ni de FOGABA SAPEM debido a que las renovaciones de los contratos se encuentran en su tramo final.</t>
  </si>
  <si>
    <t>Asistencia Financiera FONAPYME</t>
  </si>
  <si>
    <t>Crédito Otorgado</t>
  </si>
  <si>
    <t>El desvío se explica en virtud del buen cumplimiento por parte de las empresas en la presentación de documentación requerida del Programa.</t>
  </si>
  <si>
    <t>Asistencia Financiera para Proyectos de Inversión</t>
  </si>
  <si>
    <t>Asistencia Financiera Vía Bonificación de Tasas</t>
  </si>
  <si>
    <t>Fortalecimiento de Grupos Asociativos Regionales</t>
  </si>
  <si>
    <t>Grupo Fortalecido</t>
  </si>
  <si>
    <t>Los desvíos de las metas programadas se deben a que algunos Grupos Asociativos y Cooperativas se encuentran en etapa de presentación final de documentación técnica y formal para dar inicio a las actividades en el tercer trimestre del presente.En particular, se registraron demoras en la presentación de requisitos formales de empresas y cooperativas.</t>
  </si>
  <si>
    <t>Promoción de Proyectos de Desarrollo Productivo Regional</t>
  </si>
  <si>
    <t>El desvío positivo se debe a que se aprobaron durante este trimestre Proyectos de Inversión inicialmente proyectados para fines del primer trimestre y para principios del tercero.</t>
  </si>
  <si>
    <t>Fortalecimiento de Proyectos de Jóvenes Empresarios (Capital Semilla)</t>
  </si>
  <si>
    <t>Proyecto Fortalecido</t>
  </si>
  <si>
    <t>El desvío surge a razón de que hubo emprendedores que no se presentaron a la firma del contrato o no cumplieron con los requisitos de documentación.</t>
  </si>
  <si>
    <t>Asistencia Financiera a PyMEs para el Desarrollo en Parques Industriales Públicos</t>
  </si>
  <si>
    <t>Empresa Declarada Elegible</t>
  </si>
  <si>
    <t>La subejecución se debe a que algunos casos se encontraban bajo análisis en áreas externas al ámbito de la dirección del Programa al momento en que finalizó el trimestre. Adicionalmente, cabe mencionar que la normativa del Programa se encuentra en proceso de modificación lo que generó retrasos en su normal funcionamiento.</t>
  </si>
  <si>
    <t>Capacitación de Jovenes Emprendedores y Empresarios</t>
  </si>
  <si>
    <t>Joven Capacitado</t>
  </si>
  <si>
    <t>El desvío obedece a la buena respuesta e interés que presentaron los futuros emprendedores y la buena relación establecida con los referentes de las provincias así como la promoción efectiva de los programas de la dirección.</t>
  </si>
  <si>
    <t>Apoyo a la Competitividad para Empresas (PAC Empresas)</t>
  </si>
  <si>
    <t>Apoyo a la Competitividad para Emprendedores (PAC Emprendedores)</t>
  </si>
  <si>
    <t>Apoyo a la Competitividad para Conglomerados Productivos (PAC Conglomerados)</t>
  </si>
  <si>
    <t>El desvío acumulado se explica en función de lo expresado en el desvío del período visto que en el primer trimestre del año no hubo desvío.</t>
  </si>
  <si>
    <t>Asistencia Tecnico-Financiera a Incubadoras (Programa Crédito Fiscal)</t>
  </si>
  <si>
    <t>Capacitación Directa a PyMES</t>
  </si>
  <si>
    <t>Esta meta abarca el Programa de Crédito Fiscal y el Programa Nacional de capacitación. En lo que respecta al Programa Nacional de Capacitación se pudo ejecutar según lo programado, por lo que el desvío acumulado obedece a que por un lado el Reglamento Operativo del Programa Nacional de Crédito Fiscal se publicó en el Boletín Oficial el 26/02/2015 y  por otro no todos los cursos presentados al momento fue aprobado en los términos del indicador definido para el año 2015,</t>
  </si>
  <si>
    <t>Fomento de la Cooperación Industrial</t>
  </si>
  <si>
    <t>Empresa Beneficiada</t>
  </si>
  <si>
    <t>Misión Realizada</t>
  </si>
  <si>
    <t>( 51 - 362 - 56 ) Formulación y Aplicación de Políticas para la Industria</t>
  </si>
  <si>
    <t>UE: Secretaría de Industria</t>
  </si>
  <si>
    <t>Habilitación Nacionales en Régimen Automotriz</t>
  </si>
  <si>
    <t>El desvío negativo del 1° semestre se atribuye a  una mnenor demanda de Licencias de Configuración de Modelos que las previstas oportunamente.</t>
  </si>
  <si>
    <t>Habilitación Importados en Régimen Automotriz</t>
  </si>
  <si>
    <t>Si bien el desvío del trimestre es positivo, al considerar el período comprendido por el 1° semestre, se torna negativo pero  se considera razonable teniendo en cuenta una menor demanda de vehículos importados y en general un menor nivel de actividad en el sector automotriz durante el trimestre anterior.</t>
  </si>
  <si>
    <t>Reintegro por Compra de Autopartes Nacionales</t>
  </si>
  <si>
    <t>La magnitud del desvío obedece a expedientes evaluados que aún no se encuentran en el circuito de firmas correspondiente.</t>
  </si>
  <si>
    <t>Reintegro por Venta Máquinas Agrícolas, Bienes de Capital y Productos informáticos y de Comunicaciones</t>
  </si>
  <si>
    <t>El desvío negativo  del 1° semestre  2015 se atribuye a una menor presentación de solicitudes por parte de las empresas beneficiarias.</t>
  </si>
  <si>
    <t>Autorización a Discapacitados para Importaciones</t>
  </si>
  <si>
    <t>El desvío negativo del 1° semestre 2015 se atribuye a que algunos beneficiarios del régimen manifestaron dificultades que se presentaron en los organismos nacionales intervinientes en la tramitación del beneficio.</t>
  </si>
  <si>
    <t>Asistencia Técnica en Promoción Industrial</t>
  </si>
  <si>
    <t>Administración del Registro de Armas Químicas</t>
  </si>
  <si>
    <t>Empresa Inscripta</t>
  </si>
  <si>
    <t>El desvío negativo del 1° semestre 2015 obedece a empresas que retrazaron su inscripción en el trimestre anterior.</t>
  </si>
  <si>
    <t>Administración del Registro Industrial de la Nación</t>
  </si>
  <si>
    <t>El desvío positivo del 1° semestre 2015 ha revertido la merma ocurrida durante el año anterior.</t>
  </si>
  <si>
    <t>Difusión de Informes sobre Industria</t>
  </si>
  <si>
    <t>Verificaciones por Régimen de Compre Nacional</t>
  </si>
  <si>
    <t>El desvío acumulado obedece a la situación de haber expedientes de Certificados de Verificación (CDV) firmados pero aun no retirados por los solicitantes.</t>
  </si>
  <si>
    <t>Administración del Registro de Importaciones del Sector Editorial</t>
  </si>
  <si>
    <t>El desvío negativo del semestre 1° 2015 corresponde a una menor demanda por parte de las empresas editoras de los Cerificados de Estadística Previa (C.E.P.).</t>
  </si>
  <si>
    <t>( 51 - 608 ) Instituto Nacional de Tecnología Industrial</t>
  </si>
  <si>
    <t>( 51 - 608 - 16 ) Desarrollo y Competitividad Industrial</t>
  </si>
  <si>
    <t>5.1</t>
  </si>
  <si>
    <t>UE: Instituto Nacional de Tecnología Industrial</t>
  </si>
  <si>
    <t>Análisis y Ensayos</t>
  </si>
  <si>
    <t>Orden de Trabajo</t>
  </si>
  <si>
    <t>Parte del porcentaje negativo que presentan los desvíos acumulados, se debe a una disminución en las solicitudes de Análisis y Ensayos a nuestros Centros de Investigación.</t>
  </si>
  <si>
    <t>Servicios de Asistencia Técnica</t>
  </si>
  <si>
    <t>El porcentaje negativo de los Desvíos Acumulados obedece a la menor cantidad de órdenes de trabajo realizadas por los distintos Centros de Investigación.</t>
  </si>
  <si>
    <t>Servicios de Desarrollo</t>
  </si>
  <si>
    <t>El Desvío Acumulado en negativo, responde a que varios de los Servicios de Desarrollo aún se encuentran en proceso y no han sido finalizados, no computándose en la suma.</t>
  </si>
  <si>
    <t>Asistencia a Empresas Mediante Transferencia de Tecnología y Apoyo Técnico</t>
  </si>
  <si>
    <t>Éste desvío acumulado en negativo, fue debido a que no se realizaron asistencias a nuevas empresas.</t>
  </si>
  <si>
    <t>( 51 - 622 ) Instituto Nacional de la Propiedad Industrial</t>
  </si>
  <si>
    <t>( 51 - 622 - 18 ) Protección de los Derechos de la Propiedad Industrial</t>
  </si>
  <si>
    <t>UE: Presidencia del Instituto Nacional de la Propiedad Industrial</t>
  </si>
  <si>
    <t>Patentes de Invención y Modelos de Utilidad</t>
  </si>
  <si>
    <t>Solicitud Concedida</t>
  </si>
  <si>
    <t>El desvío positivo acumulado obedeció a la incorporación de personal técnico.</t>
  </si>
  <si>
    <t>Solicitud No Concedida</t>
  </si>
  <si>
    <t>El desvío negativo obedece a que por el Dictado de la Resolución INPI P187/2014 se anticiparon en meses anteriores el dictado de Abandonos que se estimaron resolver en forma paulatina.</t>
  </si>
  <si>
    <t>Registro de Marcas</t>
  </si>
  <si>
    <t>Se logro compensar en el segundo trimestre la diferencia del trimestre anterior.</t>
  </si>
  <si>
    <t>Registro de Modelos y Diseños Industriales</t>
  </si>
  <si>
    <t>El desvió positivo acumulado obedece a un incremento en los ingresos de las Prioridades en el segundo tirmestre con relación al trimestre anterior.</t>
  </si>
  <si>
    <t>El desvío positivo  acumulado obedece a la falta de contestaciones de vistas por parte de los solicitantes, lo que generó el dictado de Caducidades.</t>
  </si>
  <si>
    <t>Registro de Contratos de Transferencia de Tecnología</t>
  </si>
  <si>
    <t>El desvío obedece a que las empresas   se respondieron las vistas emitidas por la Dirección de Transferencia de Tecnología durante el segundo trimestre, lo que generó una disminución del desvío negativo acumulado.</t>
  </si>
  <si>
    <t>El desvío negativo obedece a que las empresas  respondieron durante el segundo trimestre las vistas emitidas por la Dirección de Transferencia de Tecnología.</t>
  </si>
  <si>
    <t xml:space="preserve"> TOTAL PROGRAMAS BAJO SEGUIMIENTO DE MINISTERIO DE INDUSTRIA</t>
  </si>
  <si>
    <t>( 52 ) Ministerio de Agricultura, Ganadería y Pesca</t>
  </si>
  <si>
    <t>( 52 - 363 ) Ministerio de Agricultura, Ganadería y Pesca</t>
  </si>
  <si>
    <t>( 52 - 363 - 36 ) Formulación de Políticas de los Sectores Agropecuario y Pesquero</t>
  </si>
  <si>
    <t>4.5</t>
  </si>
  <si>
    <t>UE: Secretaría de Agricultura, Ganadería y Pesca</t>
  </si>
  <si>
    <t>Control de Tráfico Pesquero Marítimo</t>
  </si>
  <si>
    <t>Buque Monitoreado</t>
  </si>
  <si>
    <t>Asistencia Financiera a Productores Forestales</t>
  </si>
  <si>
    <t>Hectárea Forestada</t>
  </si>
  <si>
    <t>Las causas del desvio en menos se debieron a demoras en el circuito de firmas de las resoluciones que aprueban la ejecucion y se estima sea subsanada en el proximo trimestre.</t>
  </si>
  <si>
    <t>Productor Asistido</t>
  </si>
  <si>
    <t>Registra desvio positivo fundamentado en la aprobacion y puesta en marcha de dos proyectos que benefician a 126 productores.</t>
  </si>
  <si>
    <t>Control de Buques Pesqueros</t>
  </si>
  <si>
    <t>Publicaciones Agropecuarias</t>
  </si>
  <si>
    <t>Asistencia Financiera a Productores y Empresas Vitivinícolas (PROVIAR)</t>
  </si>
  <si>
    <t>Plan de Negocio Financiado</t>
  </si>
  <si>
    <t>Asistencia Técnica a Productores Vitivinícolas (PROVIAR)</t>
  </si>
  <si>
    <t>Asistencia con Aportes no Reintegrables para Primera Transformación Mecánica</t>
  </si>
  <si>
    <t>El desvío se justifica en la demora ocurrida en los procesos de formulación y aprobación de Planes de Negocio.</t>
  </si>
  <si>
    <t>Asistencia Financiera a Pobladores Rurales</t>
  </si>
  <si>
    <t>Empresa Azucarera Asistida (PROICSA)</t>
  </si>
  <si>
    <t>Poblador Rural Asistido (PROICSA)</t>
  </si>
  <si>
    <t>El programa brinda asistencia técnica en forma permanente. El desvio obedece a la demanda presentada por los usuarios en el semestre.</t>
  </si>
  <si>
    <t>Implementación de Planes de Negocio para la Adopción de Tecnologías (ANR)</t>
  </si>
  <si>
    <t>Se registró mayor demanda de la prevista para el semestre.</t>
  </si>
  <si>
    <t>Productor Rural Asistido</t>
  </si>
  <si>
    <t>( 52 - 363 - 40 ) Formulación de Políticas de Desarrollo Rural</t>
  </si>
  <si>
    <t>UE: Secretaría de Desarrollo Rural</t>
  </si>
  <si>
    <t>Obras de Infraestructura para Comunidades Aborígenes (PRODEAR)</t>
  </si>
  <si>
    <t>El Programa se encuentra en período de cierre, por lo que no se prevé la aprobación y financiamiento de nuevas obras de infraestructura.</t>
  </si>
  <si>
    <t>Asistencia Financiera a Pobladores Rurales (PRODEAR)</t>
  </si>
  <si>
    <t>El Programa se encuentra en período de cierre, por lo que no se financiarán nuevos proyectos a través del mismo.</t>
  </si>
  <si>
    <t>Asistencia Técnica a Pobladores Rurales (PRODEAR)</t>
  </si>
  <si>
    <t>Beneficiario</t>
  </si>
  <si>
    <t>Dado que el Programa se encuentra focalizando sus acciones en la sostenibilidad de los resultados logrados a través de la Asistencia técnica, sólo se están realizando actividades con los Proyectos que requieren acciones complementarias a las previstas inicialmente.</t>
  </si>
  <si>
    <t>Asistencia Técnica para el Desarrollo Rural (PRODERI)</t>
  </si>
  <si>
    <t>Plan Aprobado</t>
  </si>
  <si>
    <t>Asistencia Financiera a Pobladores Rurales (PRODERI)</t>
  </si>
  <si>
    <t>El desvío acumulado obedece a que durante el primer trimestre iniciaron su ejecución proyectos formulados durante 2014 y desembolsados durante los primeros meses de 2015.</t>
  </si>
  <si>
    <t>Asistencia Técnica a Pobladores Rurales (PRODERI)</t>
  </si>
  <si>
    <t>Se brinda en forma complementaria a los proyectos que iniciaron ejecución en el período en análisis. Varios de estos proyectos involucran una gran cantidad de productores, ya sea por tratarse de comunidades u organizaciones con un alto grado de participación. Asimismo, cabe destacar que durante el primer trimestre iniciaron su ejecución proyectos formulados durante 2014 y desembolsados durante los primeros meses de 2015.</t>
  </si>
  <si>
    <t>Asistencia Técnica a Productores Industriales</t>
  </si>
  <si>
    <t>El desvío positivo obedece a la Asistencia técnica a productores en otras áreas temáticas además de las previstas originalmente.</t>
  </si>
  <si>
    <t>( 52 - 363 - 41 ) Programa de Servicios Agrícolas Provinciales - PROSAP (BID, BIRF y CAF)</t>
  </si>
  <si>
    <t>UE: Unidad de Ministro del Ministerio de Agricultura, Ganadería y Pesca</t>
  </si>
  <si>
    <t>Construcción de Drenajes y Rehabilitación de Canales de Riego</t>
  </si>
  <si>
    <t>Kilómetro</t>
  </si>
  <si>
    <t>El desvío obedece a la demora en el inicio de ejecución de las obras en Belén y Pomán, en la provincia de Catamarca y Guaycurú Iné en Chaco. Asimismo, se observa una sub ejecución en la obra de San Patricio del Chañar en Neuquén y en las obras de Riego de Mendoza 5ta y 6ta zona.</t>
  </si>
  <si>
    <t>Construcción de Caminos Rurales</t>
  </si>
  <si>
    <t>El desvío positivo se fundamenta en la aceleración en la ejecución de las obras de Caminos Zona VIIC de Entre Ríos y de San Juan con respecto a la planificación original.</t>
  </si>
  <si>
    <t>Tendidos Eléctricos en Zonas Rurales</t>
  </si>
  <si>
    <t>El desvío para el semestre se observa en el retraso en el inicio de la obra de electrificación de Chaco y en la demora en la certificación de avance de El Redomón de Entre Ríos.</t>
  </si>
  <si>
    <t>Construcción de Canales de Riego en Nuevas Areas (PROSAP)</t>
  </si>
  <si>
    <t>Asistencia Financiera a Productores y Empresas de Encadenamientos Productivos (PROSAP)</t>
  </si>
  <si>
    <t>Asistencia Financiera para Infraestructura Rural y Servicios Agropecuarios (PROSAP)</t>
  </si>
  <si>
    <t>A pesar de un marcado incremento en la aprobacion de planes de negocio para inversiones intra-prediales en el 1er trimestre, en el 2do se observa una desaceleracion que obedece a retrasos en los procesos de formulacion y aprobacion de dichos planes.</t>
  </si>
  <si>
    <t>Grupo Asociativo Financiado</t>
  </si>
  <si>
    <t>El desvio obedece a retrasos en el proceso de aprobacion de los planes de negocio para inversiones extra-prediales.</t>
  </si>
  <si>
    <t>Asistencia Técnico-Financiera a Conglomerados Productivos (PROSAP)</t>
  </si>
  <si>
    <t>Conglomerado Productivo Asistido</t>
  </si>
  <si>
    <t>El desvío negativo observado se fundamenta en que durante el semestre se focalizó en las tareas de detección y sensibilización para la detección de nuevos Clústeres (PMC) e Iniciativas de Desarrollo Regional y Microregional (IDR - IDEMI).</t>
  </si>
  <si>
    <t>( 52 - 606 ) Instituto Nacional de Tecnología Agropecuaria</t>
  </si>
  <si>
    <t>( 52 - 606 - 16 ) Investigación Fundamental e Innovaciones Tecnológicas - IFIT</t>
  </si>
  <si>
    <t>UE: Centro Nacional de Investigación Agropecuaria e Instituto de Economía y Sociología</t>
  </si>
  <si>
    <t>Convenio de Vinculación Tecnológica</t>
  </si>
  <si>
    <t>El desvío se produce por la baja de convenios anuales, no obstante el Organismo continua con su política de acordar con diversos sectores</t>
  </si>
  <si>
    <t>Publicación Técnica con Referato</t>
  </si>
  <si>
    <t>La presentación de artículos en libros y  publicaciones no alcanzó la meta prevista, por cuanto el personal está dedicado a la ejecución de programas</t>
  </si>
  <si>
    <t>Publicación Técnica sin Referato</t>
  </si>
  <si>
    <t>( 52 - 606 - 17 ) Investigación Aplicada, Innovación y Transferencias de Tecnologías - AITT</t>
  </si>
  <si>
    <t>UE: Centros Regionales y Estaciones Experimentales Agropecuarias</t>
  </si>
  <si>
    <t>Asistencia Técnica Directa a Medianos y Pequeños Productores-Cambio Rural-</t>
  </si>
  <si>
    <t>El desvío producido obedece a la disminución de la demanda del sector, este Instituto ofrece todo su potencial técnico</t>
  </si>
  <si>
    <t>Asistencia Técnica para Conformación de Huertas</t>
  </si>
  <si>
    <t>Huerta Escolar</t>
  </si>
  <si>
    <t>Se ha superado la meta prevista en razón a la estrategia del Organismo, que aporta todo su potencial técnico para suplir la demanda</t>
  </si>
  <si>
    <t>Huerta Comunitaria</t>
  </si>
  <si>
    <t>Huerta Familiar</t>
  </si>
  <si>
    <t>Asistencia Técnica a Productores Minifundistas</t>
  </si>
  <si>
    <t>El Organismo a puesto a disposición de los usuarios diversos medios para acceder a la información, además del 0800, cuenta con la página web0800, página del INTA, y el sitio YouTube.</t>
  </si>
  <si>
    <t>La edición de artículos, libros y publicaciones ha superado la meta prevista para el trimestre.</t>
  </si>
  <si>
    <t>Durante este período se han incrementado las acciones de desarrollo territorial posibilitando la firma de nuevos convenios</t>
  </si>
  <si>
    <t>Creaciones Fitogenéticas</t>
  </si>
  <si>
    <t>Caso Registrado</t>
  </si>
  <si>
    <t>Asistencia Técnica a Pequeños Productores Familiares</t>
  </si>
  <si>
    <t>Asistencia  Técnica a la Población Local (Desarrollo Local)</t>
  </si>
  <si>
    <t>Asistencia  Técnica a Actores Sociales y Sectoriales (Proyectos Integrados)</t>
  </si>
  <si>
    <t>Se ha superado la meta prevista en razón a la estrategia del Organismo de desarrollo de la Agricultura Familia, que aporta todo su potencial técnico para suplir la demanda</t>
  </si>
  <si>
    <t>( 52 - 607 ) Instituto Nacional de Investigación y Desarrollo Pesquero</t>
  </si>
  <si>
    <t>( 52 - 607 - 16 ) Investigación y Desarrollo Pesquero</t>
  </si>
  <si>
    <t>UE: Instituto Nacional de Investigación y Desarrollo Pesquero</t>
  </si>
  <si>
    <t>Determinación de Unidades de Manejo y Recomendaciones de Captura</t>
  </si>
  <si>
    <t>( 52 - 609 ) Instituto Nacional de Vitivinicultura</t>
  </si>
  <si>
    <t>( 52 - 609 - 16 ) Control de Genuinidad de la Producción Vitivinícola</t>
  </si>
  <si>
    <t>UE: Instituto Nacional de Vitivinicultura</t>
  </si>
  <si>
    <t>Auditoría de Procesos y Productos</t>
  </si>
  <si>
    <t>Auditoría de Volúmenes y Destino de Alcoholes</t>
  </si>
  <si>
    <t>( 52 - 614 ) Instituto Nacional de Semillas</t>
  </si>
  <si>
    <t>( 52 - 614 - 40 ) Promoción del Comercio y Producción de Semillas</t>
  </si>
  <si>
    <t>UE: Instituto Nacional de Semillas</t>
  </si>
  <si>
    <t>Certificación de Semillas</t>
  </si>
  <si>
    <t>Bolsa Certificada</t>
  </si>
  <si>
    <t>Menor superficie sembrada de cereales de invierno y especies forrajeras. Disponibilidad tardía de rótulos de seguridad para certificar híbridos</t>
  </si>
  <si>
    <t>Control de Calidad de Productos</t>
  </si>
  <si>
    <t>Mejora en la gestión de las inspecciones por parte de la Oficina de Coordinación de Oficinas Regionales</t>
  </si>
  <si>
    <t>Otorgamiento de Títulos de Propiedad Intelectual</t>
  </si>
  <si>
    <t>Título Otorgado</t>
  </si>
  <si>
    <t>Mayor cantidad de trámites terminados con el pago del arancel de Título de Propiedad</t>
  </si>
  <si>
    <t>Análisis de Calidad de Semillas</t>
  </si>
  <si>
    <t>Análisis</t>
  </si>
  <si>
    <t>Menor demanda de análisis por parte de usuarios</t>
  </si>
  <si>
    <t>Auditorías Técnicas de Laboratorios de Semilla Botánica</t>
  </si>
  <si>
    <t>Laboratorio Auditado</t>
  </si>
  <si>
    <t>Reprogramación de actividades</t>
  </si>
  <si>
    <t>Inscripción en el Registro Nacional de Cultivares</t>
  </si>
  <si>
    <t>Variedad Inscripta</t>
  </si>
  <si>
    <t>Se sobrestimó la cantidad de variedades a inscribir en el Registro Nacional de Cultivares en el I trimestre</t>
  </si>
  <si>
    <t>( 52 - 623 ) Servicio Nacional de Sanidad y Calidad Agroalimentaria</t>
  </si>
  <si>
    <t>( 52 - 623 - 22 ) Acciones para Contribuir a Asegurar la Sanidad y Calidad Agroalimentaria</t>
  </si>
  <si>
    <t>UE: Presidencia del Servicio Nacional de Sanidad y Calidad Agroalimentaria</t>
  </si>
  <si>
    <t>Aprobación de Productos Alimenticios</t>
  </si>
  <si>
    <t>Producto</t>
  </si>
  <si>
    <t>Menor demanda externa</t>
  </si>
  <si>
    <t>Producción de Biológicos y Reactivos para Controles</t>
  </si>
  <si>
    <t>Mililitro</t>
  </si>
  <si>
    <t>Análisis Cuali y Cuantitativos de Riesgo de Plagas</t>
  </si>
  <si>
    <t>Control de Vacunas para Animales Domésticos</t>
  </si>
  <si>
    <t>Lote Controlado</t>
  </si>
  <si>
    <t>La cantidad de lotes de vacunas presentadas a control dependen de la demanda externa. En el primer trimestre la demanda para el control de vacunas fue menor a lo programado en el laboratorio de Bacteriología. El valor total resulta inferior al programado. En el segundo trimestre, la demanda para vacunas virológicas se mantuvo estable, mientras que las bacteriológicas desminuyeron notablemente, esto provocó un atraso en el período mencionado.</t>
  </si>
  <si>
    <t>Determinación del Estatus Fitosanitario de los Cultivos</t>
  </si>
  <si>
    <t>Cultivo con Estatus Fitosanitario Conocido</t>
  </si>
  <si>
    <t>La Dirección de Vigilancia y Monitoreo  superó el número contemplado originalmente puesto que se actualizaron dossiers no planificados de cultivos cítricos, manzana, Eucaliptus y Arveja, Petroselinum crispum, Arachis hipogaea.</t>
  </si>
  <si>
    <t>Diseño de Procedimientos Fitosanitarios</t>
  </si>
  <si>
    <t>Procedimiento Diseñado</t>
  </si>
  <si>
    <t>Supervisión de Tareas y Controles Fitosanitarios</t>
  </si>
  <si>
    <t>Recorrida de Supervisión</t>
  </si>
  <si>
    <t>Análisis de Laboratorio para Sanidad Animal, Protección Vegetal e Inocuidad y Calidad Agroalimentaria</t>
  </si>
  <si>
    <t>Auditorías a Establecimientos Elaboradores de Productos Farmacológicos, Veterinarios y Fitosanitarios</t>
  </si>
  <si>
    <t>Establecimiento</t>
  </si>
  <si>
    <t>Menor demanda externa.</t>
  </si>
  <si>
    <t>Vigilancia Activa de Enfermedades Endémicas, Exóticas, Erradicadas y Contaminantes en Animales de Consumo</t>
  </si>
  <si>
    <t>Muestra</t>
  </si>
  <si>
    <t>Los muestreos en aves por Influenza Aviar, Enf. De New Castle y Salmonella y los muestreos de porcinos para Enfermedad De Aujjeszky, Síndrome Respiratorio Reproductivo Porcino (PRRS), Corona, Gastroenteritis transmisible porcina (TGE), y Peste Porcina Clásica (PPA), comenzaron a fines de mayo y se atrasaron por problemas climáticos en algunas regiones. El Programa de Garrapatas la información es parcial por parte de los veterinarios locales.</t>
  </si>
  <si>
    <t>Control e Intervención Sanitaria en Predios Rurales y Concentraciones</t>
  </si>
  <si>
    <t>Autorización de Tránsito Animal</t>
  </si>
  <si>
    <t>Fiscalización de Alimentos de Origen Pesquero, Lácteo y Apícola</t>
  </si>
  <si>
    <t>Fiscalización de la Faena de Especies Mayores</t>
  </si>
  <si>
    <t>Incremento en el consumo interno de algunas especies.</t>
  </si>
  <si>
    <t>Fiscalización de la Faena de Especies Menores</t>
  </si>
  <si>
    <t>incremento en la demanda del consumo interno de varias especies.</t>
  </si>
  <si>
    <t>Certificación Sanitaria de Productos Alimenticios y Animales de Exportación e Importación</t>
  </si>
  <si>
    <t>El número de certificaciones fluctua conforme el tráfico internacional de mercancia.</t>
  </si>
  <si>
    <t xml:space="preserve"> TOTAL PROGRAMAS BAJO SEGUIMIENTO DE MINISTERIO DE AGRICULTURA, GANADERÍA Y PESCA</t>
  </si>
  <si>
    <t>( 53 ) Ministerio de Turismo</t>
  </si>
  <si>
    <t>( 53 - 107 ) Administración de Parques Nacionales</t>
  </si>
  <si>
    <t>( 53 - 107 - 17 ) Conservación y Administración de Áreas Naturales Protegidas</t>
  </si>
  <si>
    <t>Servicio Bibliográfico Especializado</t>
  </si>
  <si>
    <t>Servicios al Visitante</t>
  </si>
  <si>
    <t>Contención de Incendios</t>
  </si>
  <si>
    <t>Difusión del Conocimiento</t>
  </si>
  <si>
    <t>Folleto</t>
  </si>
  <si>
    <t>Otorgamiento de Licencias de Caza y Pesca</t>
  </si>
  <si>
    <t>Fiscalización de Prestadores de Servicios Turísticos</t>
  </si>
  <si>
    <t>Prestador</t>
  </si>
  <si>
    <t>( 53 - 107 - 18 ) Atención a Pasividades de Guardaparques</t>
  </si>
  <si>
    <t>UE: Dirección General de Coordinación Administrativa</t>
  </si>
  <si>
    <t>Las variables no pueden ser controlas por la APN ya que son hechos puramente aleatorios.</t>
  </si>
  <si>
    <t>( 53 - 107 - 19 ) Formación y Capacitación</t>
  </si>
  <si>
    <t>Formación de Técnicos para Areas Naturales Protegidas</t>
  </si>
  <si>
    <t>Cursos de Capacitación</t>
  </si>
  <si>
    <t>( 53 - 119 ) Instituto Nacional de Promoción Turística</t>
  </si>
  <si>
    <t>( 53 - 119 - 16 ) Promoción del Turismo Receptivo Internacional</t>
  </si>
  <si>
    <t>Concurrencia a Ferias</t>
  </si>
  <si>
    <t>Fomento de la Comercialización Turística</t>
  </si>
  <si>
    <t>Promoción Turística Internacional</t>
  </si>
  <si>
    <t>Acción Promocional</t>
  </si>
  <si>
    <t>( 53 - 322 ) Ministerio de Turismo</t>
  </si>
  <si>
    <t>( 53 - 322 - 16 ) Desarrollo y Promoción del Turismo Nacional</t>
  </si>
  <si>
    <t>Capacitación Hotelera Turística</t>
  </si>
  <si>
    <t>( 53 - 322 - 18 ) Prestaciones Turísticas</t>
  </si>
  <si>
    <t>Servicios de Atención Turismo Social</t>
  </si>
  <si>
    <t>Día/Turista</t>
  </si>
  <si>
    <t>Servicios de Atención Turismo Federal</t>
  </si>
  <si>
    <t xml:space="preserve"> TOTAL PROGRAMAS BAJO SEGUIMIENTO DE MINISTERIO DE TURISMO</t>
  </si>
  <si>
    <t>( 56 ) Ministerio de Planificación Federal, Inversión Pública y Servicios</t>
  </si>
  <si>
    <t>( 56 - 105 ) Comisión Nacional de Energía Atómica</t>
  </si>
  <si>
    <t>( 56 - 105 - 20 ) Desarrollos y Suministros para la Energía Nuclear</t>
  </si>
  <si>
    <t>Asistencia  Técnica  a Centrales Nucleares</t>
  </si>
  <si>
    <t>Asistencia a Central Nuclear</t>
  </si>
  <si>
    <t>( 56 - 105 - 21 ) Aplicaciones de la Tecnología Nuclear</t>
  </si>
  <si>
    <t>Producción Radioisótopos Primarios</t>
  </si>
  <si>
    <t>Curie</t>
  </si>
  <si>
    <t>Disminucion de la demanda del mercado externo</t>
  </si>
  <si>
    <t>Producción Cobalto 60:Uso Industrial y Médico</t>
  </si>
  <si>
    <t>( 56 - 105 - 22 ) Acciones para la Seguridad Nuclear y Protección Ambiental</t>
  </si>
  <si>
    <t>UE: Gerencia de Tecnología y Medio Ambiente</t>
  </si>
  <si>
    <t>Almacenamiento Interino Baja y Media Actividad</t>
  </si>
  <si>
    <t>Hubo poca demanda y no se hicieron servicios a CONUAR</t>
  </si>
  <si>
    <t>Almacenamiento Bajo Salvaguarda de Elementos Combustibles</t>
  </si>
  <si>
    <t>Elemento Combustible</t>
  </si>
  <si>
    <t>Almacenamiento Fuentes Radioactivas en Desuso</t>
  </si>
  <si>
    <t>Fuente Radioactiva en Desuso</t>
  </si>
  <si>
    <t>Hubo una entrega de un bindaje conteniendo 185 fuentes pequeñas para braquiterapia.</t>
  </si>
  <si>
    <t>( 56 - 105 - 23 ) Investigación y Aplicaciones no Nucleares</t>
  </si>
  <si>
    <t>Becario</t>
  </si>
  <si>
    <t>Línea de Investigación</t>
  </si>
  <si>
    <t>Programa de Becas de Estudio</t>
  </si>
  <si>
    <t>Formación de Becarios</t>
  </si>
  <si>
    <t>Becario Formado</t>
  </si>
  <si>
    <t>No ingresaron todavia los becarios de reconcurso y se produjeron algunas bajas.</t>
  </si>
  <si>
    <t>Investigación y Desarrollo en Ciencias Básicas e Ingeniería Nuclear</t>
  </si>
  <si>
    <t>Tesinas y Tesis Doctorado</t>
  </si>
  <si>
    <t>Formación  Telecomunicación</t>
  </si>
  <si>
    <t>( 56 - 105 - 24 ) Suministros  y Tecnología Ciclo Combustible Nuclear</t>
  </si>
  <si>
    <t>Favorabilidad Uranífera</t>
  </si>
  <si>
    <t>Mapa</t>
  </si>
  <si>
    <t>( 56 - 106 ) Comisión Nacional de Actividades Espaciales</t>
  </si>
  <si>
    <t>( 56 - 106 - 16 ) Generación de Ciclos de Información Espacial Completos</t>
  </si>
  <si>
    <t>UE: Gerencia de Gestión Tecnológica</t>
  </si>
  <si>
    <t>Distribución de Datos Satelitales</t>
  </si>
  <si>
    <t>Página de 2 KB</t>
  </si>
  <si>
    <t>El satélite SAC-D dejó de estar operativo a mediados de junio.</t>
  </si>
  <si>
    <t>Distribución de Imágenes Satelitales</t>
  </si>
  <si>
    <t>Imagen de 100 Mb</t>
  </si>
  <si>
    <t>Se agregó el Satélite LANDSAT 8, que genera una cantidad muy grande de imágenes y archivos, y no estuvo previsto al momento de la programación de las metas.</t>
  </si>
  <si>
    <t>Distribución de Información Elaborada a partir de Imágenes Satelitales</t>
  </si>
  <si>
    <t>Se agregó el Satélite LANDSAT 8, que genera una cantidad muy grande de archivos, y no estuvo previsto al momento de la programación de las metas.</t>
  </si>
  <si>
    <t>( 56 - 108 ) Instituto Nacional del Agua</t>
  </si>
  <si>
    <t>( 56 - 108 - 16 ) Desarrollo de la Ciencia y Técnica del Agua</t>
  </si>
  <si>
    <t>UE: Instituto Nacional del Agua</t>
  </si>
  <si>
    <t>Análisis Químicos Especializados</t>
  </si>
  <si>
    <t>Servicios de Información Hidrometeorológica</t>
  </si>
  <si>
    <t>Difusión de Investigaciones Técnicas</t>
  </si>
  <si>
    <t>( 56 - 115 ) Comisión Nacional de Comunicaciones</t>
  </si>
  <si>
    <t>( 56 - 115 - 16 ) Control de los Servicios de Telecomunicaciones</t>
  </si>
  <si>
    <t>UE: Gerencia de Control</t>
  </si>
  <si>
    <t>Inspección a Servicios de Telecomunicaciones</t>
  </si>
  <si>
    <t>Realización de Auditorías Contables</t>
  </si>
  <si>
    <t>Atención de Usuarios del Interior</t>
  </si>
  <si>
    <t>Reclamo Solucionado</t>
  </si>
  <si>
    <t>Atención de Usuarios del Área Metropolitana</t>
  </si>
  <si>
    <t>Inspección a Servicios de Telecomunicaciones de Telefonía Fija</t>
  </si>
  <si>
    <t>Inspección a Servicios de Telecomunicaciones de Telefonía Móvil Celular</t>
  </si>
  <si>
    <t>( 56 - 115 - 17 ) Control de los Servicios Postales</t>
  </si>
  <si>
    <t>UE: Directorio - Gerencia de Servicios Postales</t>
  </si>
  <si>
    <t>Autorización para Operar en el Mercado Postal</t>
  </si>
  <si>
    <t>Autorización Concedida</t>
  </si>
  <si>
    <t>A efectos de considerar los desvíos registrados debe tenerse en cuenta que existen variaciones en el número de solicitudes de inscripción presentadas por los administrados en cada trimestre. Asimismo, luego de realizarse el análisis de los requisitos formales así como la evaluación estrictamente técnica de las peticiones, puede resolverse el otorgamiento o la denegatoria de la inscripción, dependiendo ello de las concretas constancias aportadas en cada trámite. Por tales motivos, el número de autorizaciones concedidas depende de la cantidad de solicitudes ingresadas, y luego de la evaluación puntual que se realice respecto de cada una de ellas.</t>
  </si>
  <si>
    <t>Autorización no Concedida</t>
  </si>
  <si>
    <t>A efectos de considerar los desvíos registrados debe tenerse en cuenta que existen variaciones en el número de solicitudes de inscripción presentadas por los administrados en cada trimestre. Asimismo, luego de realizarse el análisis de los requisitos formales así como la evaluación estrictamente técnica de las peticiones, puede resolverse el otorgamiento o la denegatoria de la inscripción, dependiendo ello de las concretas constancias aportadas en cada trámite. Por tales motivos, el número de autorizaciones no concedidas depende de la cantidad de solicitudes ingresadas, y luego de la evaluación puntual que se realice respecto de cada una de ellas.</t>
  </si>
  <si>
    <t>Control de Calidad en los Servicios Postales</t>
  </si>
  <si>
    <t>Producción de Estadísticas del Mercado Postal</t>
  </si>
  <si>
    <t>Renovación de Autorizaciones para Operar en el Mercado Postal</t>
  </si>
  <si>
    <t>Renovación Concedida</t>
  </si>
  <si>
    <t>Renovación no Concedida</t>
  </si>
  <si>
    <t>Con respecto al desvío registrado debe considerarse que la cantidad de empresas que incumplen las condiciones establecidas en la normativa para el mantenimiento de su inscripción en el Registro Nacional de Prestadores de Servicios Postales varía en cada trimestre, por lo cual la medición depende de la actividad o inactividad, según el caso, desplegada por el administrado y luego, del momento en que las consecuencias del incumplimiento comiencen a operar, según lo dispuesto por la normativa para cada caso (ej. bajas que operan de pleno derecho o bajas por incumplimiento que requieren el dictado de un acto administrativo previo).</t>
  </si>
  <si>
    <t>Realización de Inspecciones Operativas</t>
  </si>
  <si>
    <t>El desvío positivo se debe al adelanto de actividades y a la realización de  inspecciones no programadas solicitadas por otras dependencias.</t>
  </si>
  <si>
    <t>Intervención en Procedimientos de Apertura de Envíos Caídos en Rezago</t>
  </si>
  <si>
    <t>Procedimiento Realizado</t>
  </si>
  <si>
    <t>El desvío positivo en la meta corresponde a un incremento de solicitudes por parte de los prestadores de servicios postales.</t>
  </si>
  <si>
    <t>Certificación de Vehículos Afectados a la Actividad Postal</t>
  </si>
  <si>
    <t>A efectos de considerar los desvíos registrados, debe tenerse en cuenta que el número de certificados emitidos varía de acuerdo con la cantidad de solicitudes presentadas por los administrados en cada trimestre, y ésta última circunstancia se ve afectada también por el número de empresas cuya renovación opera en cada trimestre y además existen variaciones trimestrales o anuales en la flota de vehículos declarada por cada operador, por lo cual el aumento o disminución de ésta última, incidirá en el número de peticiones que presente cada empresa.</t>
  </si>
  <si>
    <t>Certificación de Condición de Operador Postal</t>
  </si>
  <si>
    <t>A efectos de considerar los desvíos registrados, debe tenerse en cuenta que el número de certificados emitidos varía de acuerdo con la cantidad de solicitudes presentadas por los administrados en cada trimestre, así como también según el cumplimiento o incumplimiento de los requisitos normativos en cada petición, análisis que se realiza en forma previa a la emisión  del documento en trato.</t>
  </si>
  <si>
    <t>( 56 - 115 - 18 ) Administración del Espectro  Radioeléctrico</t>
  </si>
  <si>
    <t>UE: Coordinación Centros de Comprobación Técnica de Emisiones</t>
  </si>
  <si>
    <t>Denuncia Realizada</t>
  </si>
  <si>
    <t>Control de Usuarios Caducos</t>
  </si>
  <si>
    <t>Control de Interferencias</t>
  </si>
  <si>
    <t>Inspección a Estaciones Radioeléctricas</t>
  </si>
  <si>
    <t>Inspección a Estaciones de Radiodifusión</t>
  </si>
  <si>
    <t>Fiscalización de Estaciones Fijas</t>
  </si>
  <si>
    <t>Fiscalización Realizada</t>
  </si>
  <si>
    <t>Fiscalización de Estaciones Móviles</t>
  </si>
  <si>
    <t>Medición de Radiaciones No Ionizantes</t>
  </si>
  <si>
    <t>Medición Realizada</t>
  </si>
  <si>
    <t>Comprobaciones Técnicas sobre el Espectro Radioeléctrico atribuido a los Servicios de Radiodifusión</t>
  </si>
  <si>
    <t>Comprobación Técnica Realizada</t>
  </si>
  <si>
    <t>Comprobaciones Técnicas sobre el Espectro Radioeléctrico atribuido a Servicios o Sistemas Radioeléctricos</t>
  </si>
  <si>
    <t>( 56 - 115 - 23 ) Administración de Recursos Técnicos de Telecomunicaciones y Radiocomunicaciones</t>
  </si>
  <si>
    <t>UE: Gerencia de Ingeniería</t>
  </si>
  <si>
    <t>Homologación de Equipos</t>
  </si>
  <si>
    <t>Equipo</t>
  </si>
  <si>
    <t>Otorg. Autoriz. para Instalación y Puesta en Funcionamiento de Estaciones Radioeléctricas</t>
  </si>
  <si>
    <t>Otorgamiento de Certificados de Operador en Telecomunicaciones</t>
  </si>
  <si>
    <t>Otorgamiento de Licencias de Radioaficionados</t>
  </si>
  <si>
    <t>Adjudicación de Frecuencias</t>
  </si>
  <si>
    <t>Realización de Auditorías Técnicas</t>
  </si>
  <si>
    <t>Autorización de Empresas para la Fabricación y/o Comercialización de Equipos Homologados</t>
  </si>
  <si>
    <t>Asignación de Recursos de Numeración y Señalizacion</t>
  </si>
  <si>
    <t>Autorización de Tarjetas Prepagas de Telecomunicaciones</t>
  </si>
  <si>
    <t>( 56 - 354 ) Ministerio de Planificación Federal, Inversión Pública y Servicios</t>
  </si>
  <si>
    <t>( 56 - 354 - 30 ) Prevención Sísmica</t>
  </si>
  <si>
    <t>Publicación sobre el Comportamiento de Materiales y Estructuras</t>
  </si>
  <si>
    <t>Operación y Mantenimiento de la Red Nacional de Estaciones Sismológicas</t>
  </si>
  <si>
    <t>Operación y Mantenimiento de la Red Nacional de Acelerógrafos</t>
  </si>
  <si>
    <t>Procesamiento de la Actividad Sísmica</t>
  </si>
  <si>
    <t>Estudios en Sismología e Ingeniería Sismorresistente</t>
  </si>
  <si>
    <t>Capacitación en Prevención Sísmica</t>
  </si>
  <si>
    <t>Capacitación sobre la Aplicación de Reglamentos para Construcciones Sismorresistentes</t>
  </si>
  <si>
    <t>Visitas Didácticas sobre Concientización Sísmica</t>
  </si>
  <si>
    <t>Visita Didáctica Realizada</t>
  </si>
  <si>
    <t>( 56 - 354 - 32 ) Formulación y Ejecución de la Política Geológico-Minera</t>
  </si>
  <si>
    <t>UE: Secretaría de Minería</t>
  </si>
  <si>
    <t>Exenciones Impositivas y Arancelarias a Inscriptos en el Régimen de Inversiones Mineras</t>
  </si>
  <si>
    <t>Beneficio</t>
  </si>
  <si>
    <t>Control de Empresas Inscriptas en el Régimen Minero</t>
  </si>
  <si>
    <t>Asistencia Financiera a Microemprendimientos Mineros</t>
  </si>
  <si>
    <t>Rehabilitación de Huellas Mineras</t>
  </si>
  <si>
    <t>Huella Minera Rehabilitada</t>
  </si>
  <si>
    <t>( 56 - 354 - 42 ) Acciones para el Desarrollo de la Infraestructura Social (BID Nº 2662 OC-AR y FONPLATA Nº 200901-0)</t>
  </si>
  <si>
    <t>3.7</t>
  </si>
  <si>
    <t>UE: Subsecretaría de Desarrollo Urbano y Vivienda</t>
  </si>
  <si>
    <t>Ejecución de Proyectos de Agua y Saneamiento</t>
  </si>
  <si>
    <t>Acciones para Mejoramiento Barrial</t>
  </si>
  <si>
    <t>( 56 - 354 - 43 ) Desarrollo de la Infraestructura Habitacional "TECHO DIGNO"</t>
  </si>
  <si>
    <t>Construcción de Viviendas</t>
  </si>
  <si>
    <t>( 56 - 354 - 44 ) Acciones para el Mejoramiento Habitacional e Infraestructura Básica</t>
  </si>
  <si>
    <t>Construcción de Soluciones Habitacionales</t>
  </si>
  <si>
    <t>Construcción de Obras de Equipamiento Comunitario</t>
  </si>
  <si>
    <t>Construcción de Soluciones Habitacionales - Mejor Vivir</t>
  </si>
  <si>
    <t>Construcción de Obras de Infraestructura Urbana</t>
  </si>
  <si>
    <t>( 56 - 354 - 45 ) Fortalecimiento Comunitario del Habitat</t>
  </si>
  <si>
    <t>Construcción de Viviendas con Cooperativas de Trabajo</t>
  </si>
  <si>
    <t>Construcción de Soluciones Habitacional con Cooperativas de Trabajo</t>
  </si>
  <si>
    <t>Construcción de Centros Integradores Comunitarios con Cooperativas de Trabajo</t>
  </si>
  <si>
    <t>Centro Integrador Terminado</t>
  </si>
  <si>
    <t>( 56 - 354 - 46 ) Urbanización de Villas y Asentamientos Precarios</t>
  </si>
  <si>
    <t>( 56 - 354 - 59 ) Formulación y Ejecución de Políticas de Inclusión Digital</t>
  </si>
  <si>
    <t>Producción de Contenidos Audiovisuales</t>
  </si>
  <si>
    <t>Hora Producida</t>
  </si>
  <si>
    <t>Adquisición de Contenidos Audiovisuales</t>
  </si>
  <si>
    <t>Hora Adquirida</t>
  </si>
  <si>
    <t>Instalación de Núcleos de Acceso al Conocimiento</t>
  </si>
  <si>
    <t>Nucleo de Acceso al Conocimiento Instalado</t>
  </si>
  <si>
    <t>Asistencia Financiera para la Puesta en Valor de Teatros</t>
  </si>
  <si>
    <t>Teatro Restaurado</t>
  </si>
  <si>
    <t>( 56 - 354 - 73 ) Formulacion y Ejecucion de Politica de Hidrocarburos</t>
  </si>
  <si>
    <t>UE: Subsecretaría de Combustibles</t>
  </si>
  <si>
    <t>Asistencia Financiera para la Construcción de Gasoductos</t>
  </si>
  <si>
    <t>( 56 - 354 - 74 ) Formulación y Ejecución de la Política de Energía Eléctrica</t>
  </si>
  <si>
    <t>UE: Subsecretaría Energía Eléctrica</t>
  </si>
  <si>
    <t>Asistencia Financiera para el Tendido de Líneas de Tensión</t>
  </si>
  <si>
    <t>( 56 - 354 - 75 ) Acciones para el Uso Racional y Eficiente de la Energía (BIRF Nº 7617)</t>
  </si>
  <si>
    <t>UE: Secretaría de Energía</t>
  </si>
  <si>
    <t>Recambio de Alumbrado Público en Municipios</t>
  </si>
  <si>
    <t>Renovación de Heladeras y Lavarropas por Equipos Eficientes Energeticamente</t>
  </si>
  <si>
    <t>Unidades Renovadas</t>
  </si>
  <si>
    <t>( 56 - 354 - 77 ) Acciones para la Ampliación de las Redes Eléctricas de Alta Tensión (BID Nº 1764 y N° 2514 y CAF Nº 8517 y  Nº 6566)</t>
  </si>
  <si>
    <t>UE: Comité Administrativo para el Fondo Fiduciario de Transporte Eléctrico Federal</t>
  </si>
  <si>
    <t>( 56 - 354 - 88 ) Apoyo para el Desarrollo de la Infraestructura Universitaria</t>
  </si>
  <si>
    <t>Asistencia Financiera para Obras en Universidades  Nacionales</t>
  </si>
  <si>
    <t>( 56 - 354 - 89 ) Acciones para "Más Escuelas, Mejor Educación" (BID Nº 1345, Nº 1966 y Nº 2424 y S/N y CAF Nº 7908)</t>
  </si>
  <si>
    <t>Construcción de Escuelas</t>
  </si>
  <si>
    <t>Escuela Construida</t>
  </si>
  <si>
    <t>( 56 - 604 ) Dirección Nacional de Vialidad</t>
  </si>
  <si>
    <t>( 56 - 604 - 16 - 1 ) Mantenimiento por Administración</t>
  </si>
  <si>
    <t>UE: Subgerencia de Mantenimiento y Equipos</t>
  </si>
  <si>
    <t>Mantenimiento por Administración</t>
  </si>
  <si>
    <t>Kilómetro Conservado</t>
  </si>
  <si>
    <t>Se mantuvieron más kilómetros que los previstos.</t>
  </si>
  <si>
    <t>( 56 - 604 - 16 - 3 ) Mantenimiento por Convenio</t>
  </si>
  <si>
    <t>Mantenimiento por Convenio</t>
  </si>
  <si>
    <t>( 56 - 604 - 16 - 4 ) Señalamiento</t>
  </si>
  <si>
    <t>Señalamiento de Rutas</t>
  </si>
  <si>
    <t>Kilómetro Señalizado</t>
  </si>
  <si>
    <t>( 56 - 604 - 16 - 5 ) Obras de Emergencia</t>
  </si>
  <si>
    <t>Obras de Emergencia</t>
  </si>
  <si>
    <t>( 56 - 604 - 16 - 6 ) Mantenimiento por Sistema Modular</t>
  </si>
  <si>
    <t>Mantenimiento por Sistema Modular</t>
  </si>
  <si>
    <t>( 56 - 604 - 16 - 7 ) Obras de Seguridad Vial</t>
  </si>
  <si>
    <t>Obras de Seguridad Vial</t>
  </si>
  <si>
    <t>Kilómetro Rehabilitado</t>
  </si>
  <si>
    <t>( 56 - 604 - 16 - 8 ) Obras de Conservación Mejorativas - Fase I</t>
  </si>
  <si>
    <t>Obras de Conservación Mejorativa</t>
  </si>
  <si>
    <t>( 56 - 604 - 16 - 9 ) Obras de Conservación Mejorativa - Fase II</t>
  </si>
  <si>
    <t>( 56 - 604 - 16 - 10 ) Obras de Seguridad Vial Fase II</t>
  </si>
  <si>
    <t>( 56 - 604 - 22 - 2 ) Pasos Fronterizos y Corredores de Integración (Préstamo  BID Nº 1294)</t>
  </si>
  <si>
    <t>UE: Subgerencia de Obras y Concesiones</t>
  </si>
  <si>
    <t>Obras en Pasos Fronterizos y  Corredores de Integración</t>
  </si>
  <si>
    <t>Kilómetro Construido</t>
  </si>
  <si>
    <t>( 56 - 604 - 22 - 3 ) Obras por Convenio con Provincias</t>
  </si>
  <si>
    <t>Obras por Convenios con Provincias</t>
  </si>
  <si>
    <t>( 56 - 604 - 22 - 4 ) Mejoramiento y Reposición de Rutas</t>
  </si>
  <si>
    <t>Obras de Mejoramiento y Reposición de Rutas</t>
  </si>
  <si>
    <t>( 56 - 604 - 22 - 5 ) Obras por Concesión sin Peaje (COT)</t>
  </si>
  <si>
    <t>Concesión sin Peaje para Conservación y Mejoramiento</t>
  </si>
  <si>
    <t>( 56 - 604 - 22 - 6 ) Mejoramiento y Reconstrucción en Puentes</t>
  </si>
  <si>
    <t>Obras en Puentes</t>
  </si>
  <si>
    <t>Metro Construido</t>
  </si>
  <si>
    <t>( 56 - 604 - 22 - 9 ) Mejoramiento y Reposición de  Rutas - Fase II</t>
  </si>
  <si>
    <t>( 56 - 604 - 22 - 10 ) Mejoramiento y Reposición de Rutas - Fase III</t>
  </si>
  <si>
    <t>( 56 - 604 - 22 - 11 ) Mejoramiento  y Reposición de Rutas - Fase IV</t>
  </si>
  <si>
    <t>( 56 - 604 - 22 - 12 ) Mejoramiento y Reposición de Rutas - Fase V</t>
  </si>
  <si>
    <t>( 56 - 604 - 22 - 13 ) Mejoramiento y Reposición de Rutas Fase VI</t>
  </si>
  <si>
    <t>( 56 - 604 - 22 - 14 ) Mejoramiento y Reposición de Rutas Fase VII</t>
  </si>
  <si>
    <t>( 56 - 604 - 22 - 15 ) Mejoramiento y Reposición de Rutas - Fase VIII</t>
  </si>
  <si>
    <t>( 56 - 604 - 22 - 16 ) Obras de Mejoramiento y Reposición de Puentes - Fase II</t>
  </si>
  <si>
    <t>( 56 - 604 - 22 - 17 ) Mejoramiento y Reposición de Rutas Fase IX</t>
  </si>
  <si>
    <t>( 56 - 604 - 26 - 2 ) CREMA II (Préstamo 4295)</t>
  </si>
  <si>
    <t>Recuperación y Mantenimiento de Mallas Viales</t>
  </si>
  <si>
    <t>( 56 - 604 - 26 - 3 ) CREMA III (8º Préstamo "Gestión de Activos Viales")</t>
  </si>
  <si>
    <t>( 56 - 604 - 26 - 4 ) CREMA IV - FTN</t>
  </si>
  <si>
    <t>( 56 - 604 - 26 - 5 ) CREMA V</t>
  </si>
  <si>
    <t>( 56 - 604 - 37 ) Infraestructura en Concesiones Viales</t>
  </si>
  <si>
    <t>Obras en Construcción en Corredores Viales Concesionados</t>
  </si>
  <si>
    <t>( 56 - 604 - 38 ) Infraestructura en Áreas Urbanas</t>
  </si>
  <si>
    <t>( 56 - 604 - 39 ) Obras de Mejoras en Corredores Viales Nacionales</t>
  </si>
  <si>
    <t>( 56 - 604 - 40 - 1 ) Obras de Infraestructura y Seguridad en Corredor Vial I</t>
  </si>
  <si>
    <t>Obras Complementarias de Seguridad Vial</t>
  </si>
  <si>
    <t>Kilómetro Instalado</t>
  </si>
  <si>
    <t>Obras de Mantenimiento y Servicios de Apoyo</t>
  </si>
  <si>
    <t>Kilómetro Asistido y Mantenido</t>
  </si>
  <si>
    <t>( 56 - 604 - 40 - 2 ) Obras de Infraestructura y Seguridad en Corredor Vial II</t>
  </si>
  <si>
    <t>( 56 - 604 - 40 - 3 ) Obras de Infraestructura y Seguridad en Corredor Vial III</t>
  </si>
  <si>
    <t>( 56 - 604 - 40 - 4 ) Obras de Infraestructura y Seguridad en Corredor Vial IV</t>
  </si>
  <si>
    <t>( 56 - 604 - 40 - 5 ) Obras de Infraestructura y Seguridad en Corredor Vial V</t>
  </si>
  <si>
    <t>( 56 - 604 - 40 - 6 ) Obras de Infraestructura y Seguridad en Corredor Vial VI</t>
  </si>
  <si>
    <t>( 56 - 604 - 40 - 7 ) Obras de Infraestructura y Seguridad en Corredor Vial VII</t>
  </si>
  <si>
    <t>( 56 - 604 - 40 - 8 ) Obras de Infraestructura y Seguridad en Corredor Vial VIII</t>
  </si>
  <si>
    <t>( 56 - 604 - 40 - 9 ) Obras Mejorativas en Iniciativas Viales Privadas</t>
  </si>
  <si>
    <t>( 56 - 604 - 40 - 10 ) Obras de Infraestructura y Seguridad en Corredor Vial X</t>
  </si>
  <si>
    <t>( 56 - 604 - 41 ) Sistema de Transporte Inteligente</t>
  </si>
  <si>
    <t>( 56 - 612 ) Tribunal de Tasaciones de la Nación</t>
  </si>
  <si>
    <t>( 56 - 612 - 54 ) Tasación de Bienes</t>
  </si>
  <si>
    <t>UE: Tribunal de Tasaciones de la Nación</t>
  </si>
  <si>
    <t>Tasaciones Especiales y Judiciales</t>
  </si>
  <si>
    <t>Tasación</t>
  </si>
  <si>
    <t>Valuación de Bienes para Fines Contables</t>
  </si>
  <si>
    <t>( 56 - 613 ) Ente Nacional de Obras Hídricas de Saneamiento</t>
  </si>
  <si>
    <t>( 56 - 613 - 20 ) Asistencia Técnico - Financiera y Desarrollo de Infraestructura para el Saneamiento</t>
  </si>
  <si>
    <t>3.8</t>
  </si>
  <si>
    <t>Expansiones de Agua Potable y Cloaca con Cooperativas de Trabajo</t>
  </si>
  <si>
    <t>Habilitación de Obras de Abastecimiento para Pequeños Centros Urbanos (BID VII)</t>
  </si>
  <si>
    <t>Habilitación de Obras Especiales de Agua Potable y Saneamiento</t>
  </si>
  <si>
    <t>Expansión de Redes de Agua y Cloacas (PAST)</t>
  </si>
  <si>
    <t>Habilitación de Obras Menores de Saneamiento</t>
  </si>
  <si>
    <t>Habilitación de Obras en Zonas Carenciadas - PROARSA</t>
  </si>
  <si>
    <t>Ejecución de proyectos de saneamiento para el mejoramiento del habitat - Plan Argentina Trabaja</t>
  </si>
  <si>
    <t>Ejecución de Proyectos de Infraestructura de Agua Potable y Saneamiento</t>
  </si>
  <si>
    <t>Otorgamiento de Incentivos por la ejecución de proyectos de agua potable y saneamiento - Plan Argentina Trabaja</t>
  </si>
  <si>
    <t>Incentivo Otorgado</t>
  </si>
  <si>
    <t>Otorgamiento de incentivos para la ejecución de proyectos de agua potable y saneamiento -Plan Ellas Hacen</t>
  </si>
  <si>
    <t>Capacitación de beneficiario del Plan Ellas Hacen</t>
  </si>
  <si>
    <t>Entrega de kit de instalación domiciliaria a beneficiarios del Plan Ellas Hacen</t>
  </si>
  <si>
    <t>Kit Entregado</t>
  </si>
  <si>
    <t>( 56 - 624 ) Servicio Geológico Minero Argentino</t>
  </si>
  <si>
    <t>( 56 - 624 - 16 ) Desarrollo y Aplicación de la Tecnología Minera</t>
  </si>
  <si>
    <t>UE: Instituto de Tecnología Minera</t>
  </si>
  <si>
    <t>Asistencia Tecnológica a las Industrias Vinculadas con la Actividad Minera</t>
  </si>
  <si>
    <t>Atención a Empresas Mineras</t>
  </si>
  <si>
    <t>Análisis de Muestras Minerales</t>
  </si>
  <si>
    <t>Análisis Realizado</t>
  </si>
  <si>
    <t>( 56 - 624 - 19 ) Producción de Información Geológica de Base</t>
  </si>
  <si>
    <t>UE: Instituto de Geología y Recursos Minerales</t>
  </si>
  <si>
    <t>Elaboración Cartas Geológicas y Temáticas</t>
  </si>
  <si>
    <t>Cartografía Digital</t>
  </si>
  <si>
    <t>Mapa digitalizado</t>
  </si>
  <si>
    <t>Impresión Cartas Geológicas e Informes</t>
  </si>
  <si>
    <t>Elaboración de Cartas Imágen y Mosaicos Satelitales</t>
  </si>
  <si>
    <t>Edición Bases Topográficas y Modelos de Elevación Digital</t>
  </si>
  <si>
    <t>( 56 - 651 ) Ente Nacional Regulador del Gas</t>
  </si>
  <si>
    <t>( 56 - 651 - 16 ) Regulación del Transporte y Distribución  de Gas</t>
  </si>
  <si>
    <t>UE: Ente Nacional Regulador del Gas</t>
  </si>
  <si>
    <t>Análisis Regulatorio</t>
  </si>
  <si>
    <t>Auditoria a Agentes del Sistema de Gas Natural Comprimido</t>
  </si>
  <si>
    <t>Auditorías de Calidad del Servicio Comercial</t>
  </si>
  <si>
    <t>Auditorías al Sistema de Distribución</t>
  </si>
  <si>
    <t>Auditorías al Sistema de Transmisión</t>
  </si>
  <si>
    <t>( 56 - 652 ) Ente Nacional Regulador de la Electricidad</t>
  </si>
  <si>
    <t>( 56 - 652 - 16 ) Regulación y Contralor del Mercado Eléctrico</t>
  </si>
  <si>
    <t>UE: Directorio del Enre</t>
  </si>
  <si>
    <t>La meta es una estimación de la cantidad de contactos a establecer por parte de los usuarios durante el período. El desvío con respecto a la cantidad estimada se debe a la gran cantidad de llamadas entrantes por Falta de Suministro, verificadas principalmente en el mes de junio sumado al hecho de contarse con un  sistema telefónico que posibilita que el sistema IVR de atención automática incremente  su posibilidad de atención.</t>
  </si>
  <si>
    <t>Evaluación de Impacto Ambiental</t>
  </si>
  <si>
    <t>Control de Calidad del Producto Técnico</t>
  </si>
  <si>
    <t>Control de Calidad del Servicio Técnico</t>
  </si>
  <si>
    <t>Control de Calidad del Servicio Comercial</t>
  </si>
  <si>
    <t>Seguridad Eléctrica en la Vía Pública</t>
  </si>
  <si>
    <t>Verificación de Sistemas Gestión Ambiental</t>
  </si>
  <si>
    <t>Sistema Verificado</t>
  </si>
  <si>
    <t>Control Físico de Inversiones</t>
  </si>
  <si>
    <t>Evaluación de la Situación Económica Financiera de los Concesionarios</t>
  </si>
  <si>
    <t>Informe Economico Financiero Realizado</t>
  </si>
  <si>
    <t>Emisión de Certificados de Conveniencia y Necesidad Pública para la Ampliación y/o Acceso a la Red de Transporte de Energía</t>
  </si>
  <si>
    <t>Evaluación de las Indisponibilidades del Sistema de Transporte de Energía Eléctrica</t>
  </si>
  <si>
    <t>Informe Técnico Realizado</t>
  </si>
  <si>
    <t>Inspecciones por Emergencias Producto de Fallas o Cortes de Suministro</t>
  </si>
  <si>
    <t>( 56 - 656 ) Organismo Regulador de Seguridad de Presas</t>
  </si>
  <si>
    <t>( 56 - 656 - 17 ) Control de Seguridad de Presas</t>
  </si>
  <si>
    <t>UE: Organismo Regulador de Seguridad de Presas</t>
  </si>
  <si>
    <t>Concientización sobre Emergencias</t>
  </si>
  <si>
    <t>Campaña de Difusión</t>
  </si>
  <si>
    <t>Asistencia Técnica a Entidades</t>
  </si>
  <si>
    <t>Entidad Asistida</t>
  </si>
  <si>
    <t>Inspeccion General de Presas</t>
  </si>
  <si>
    <t>Fiscalización de Ensayos de Equipos Hidroelectromecanicos</t>
  </si>
  <si>
    <t>Fiscalización de Informes Comportamiento de Presas y Obras Complementarias</t>
  </si>
  <si>
    <t>Fiscalización de Ejercitación de PADE</t>
  </si>
  <si>
    <t>Fiscalización de Auditoría Técnica de Obras</t>
  </si>
  <si>
    <t xml:space="preserve"> TOTAL PROGRAMAS BAJO SEGUIMIENTO DE MINISTERIO DE PLANIFICACIÓN FEDERAL, INVERSIÓN PÚBLICA Y SERVICIOS</t>
  </si>
  <si>
    <t>( 70 ) Ministerio de Educación</t>
  </si>
  <si>
    <t>( 70 - 101 ) Fundación Miguel Lillo</t>
  </si>
  <si>
    <t>( 70 - 101 - 16 ) Investigación de la Flora, Fauna y Gea</t>
  </si>
  <si>
    <t>UE: Presidencia de la Fundación</t>
  </si>
  <si>
    <t>El Centro se encontraba afectado por las obras de remodelación del mismo.</t>
  </si>
  <si>
    <t>Exposiciones</t>
  </si>
  <si>
    <t>Exposición</t>
  </si>
  <si>
    <t>En el 1° Trimestre se realizó una exposición no prevista.</t>
  </si>
  <si>
    <t>Concluyeron Proyectos</t>
  </si>
  <si>
    <t>Conferencias, Congresos y Disertaciones</t>
  </si>
  <si>
    <t>Congreso Organizado</t>
  </si>
  <si>
    <t>Se dictaron diversos cursos en el marco del día internacional de los museos en la semana del 18 al 22 de mayo.</t>
  </si>
  <si>
    <t>Edición de Publicaciones</t>
  </si>
  <si>
    <t>Trabajos que se encuentran en proceso de referato.</t>
  </si>
  <si>
    <t>( 70 - 330 ) Ministerio de Educación</t>
  </si>
  <si>
    <t>( 70 - 330 - 26 ) Desarrollo de la Educación Superior</t>
  </si>
  <si>
    <t>Formación Universitaria</t>
  </si>
  <si>
    <t>Alumno</t>
  </si>
  <si>
    <t>Convalidación de Títulos Extranjeros</t>
  </si>
  <si>
    <t>Título</t>
  </si>
  <si>
    <t>Incentivos a Docentes Universitarios con Actividades de Investigación</t>
  </si>
  <si>
    <t>Docente Investigador</t>
  </si>
  <si>
    <t>Publicaciones Universitarias</t>
  </si>
  <si>
    <t>Otorgamiento de Becas a Alumnos Universitarios de Bajos Recursos</t>
  </si>
  <si>
    <t>Autorización de Nuevas Universidades Privadas</t>
  </si>
  <si>
    <t>Reconocimiento Oficial de Títulos Universitarios Nacionales</t>
  </si>
  <si>
    <t>Otorgamiento de Becas para Carreras Prioritarias</t>
  </si>
  <si>
    <t>Otorgamiento de Incentivos para la Finalización de la Carrera de Ingeniería</t>
  </si>
  <si>
    <t>Certificación de Diplomas y Certificados Analíticos Universitarios</t>
  </si>
  <si>
    <t>Certificado Otorgado</t>
  </si>
  <si>
    <t>( 70 - 330 - 29 ) Gestión Educativa</t>
  </si>
  <si>
    <t>UE: Dirección Nacional de Gestión Educativa</t>
  </si>
  <si>
    <t>Desarrollo de Actividades Científicas, Académicas, Olimpíadas, Ferias de Ciencia, Etc.</t>
  </si>
  <si>
    <t>Alumno Participante</t>
  </si>
  <si>
    <t>Educación a Distancia en Primaria y Secundaria para Alumnos Residentes en el Exterior</t>
  </si>
  <si>
    <t>Alfabetización de Adultos</t>
  </si>
  <si>
    <t>Reincorporación de Jóvenes y Adultos a la Educación Formal</t>
  </si>
  <si>
    <t>Alumno Reincorporado</t>
  </si>
  <si>
    <t>Distribución de Ejemplares Plan Nacional de Lectura</t>
  </si>
  <si>
    <t>Ejemplar Distribuido</t>
  </si>
  <si>
    <t>Apoyo a Estudiantes para el Ingreso al Nivel Superior</t>
  </si>
  <si>
    <t>Aportes para la Mejora de la Enseñanza Educación Secundaria</t>
  </si>
  <si>
    <t>Escuela Atendida</t>
  </si>
  <si>
    <t>Aportes para Mejoras en la Enseñanza de las Ciencias Educación Primaria</t>
  </si>
  <si>
    <t>Producción de Materiales Pedagógicos Nivel Inicial</t>
  </si>
  <si>
    <t>Producción Materiales Pedagógicos Nivel Primario</t>
  </si>
  <si>
    <t>Producción Materiales Pedagógicos Nivel Secundario</t>
  </si>
  <si>
    <t>Producción Materiales Pedagógicos Modalidades Educativas</t>
  </si>
  <si>
    <t>Aportes para Proyectos Pedagógicos Nivel Inicial</t>
  </si>
  <si>
    <t>Aportes para Proyectos Pedagógicos Nivel Primario</t>
  </si>
  <si>
    <t>Aportes para Proyectos Pedagógicos Modalidades Educativas</t>
  </si>
  <si>
    <t>Atención Escuelas Primarias Uso de las Tecnologías de la Información y la Comunicación</t>
  </si>
  <si>
    <t>Provisión de Aulas Digitales para Escuelas Primarias</t>
  </si>
  <si>
    <t>Escuela Equipada</t>
  </si>
  <si>
    <t>Implementación de Jornada Extendida en Escuelas Primarias</t>
  </si>
  <si>
    <t>Universalización de la Sala de 4 años</t>
  </si>
  <si>
    <t>Sala Atendida</t>
  </si>
  <si>
    <t>Provisión de Centros Multimediales para Escuelas de Educación Secundaria</t>
  </si>
  <si>
    <t>Equipamiento Específico para Escuelas Secundarias Orientadas</t>
  </si>
  <si>
    <t>( 70 - 330 - 30 ) Cooperación e Integración Educativa Internacional</t>
  </si>
  <si>
    <t>UE: Dirección Nacional de Cooperación e Integración Educativa Internacional</t>
  </si>
  <si>
    <t>Becas de Perfeccionamiento</t>
  </si>
  <si>
    <t>( 70 - 330 - 32 ) Información y Evaluación de la Calidad Educativa</t>
  </si>
  <si>
    <t>UE: Dirección Nacional de Información y Evaluación de la Calidad Educativa</t>
  </si>
  <si>
    <t>Realización del Operativo Nacional de Evaluación (ONE)</t>
  </si>
  <si>
    <t>Capacitación y Asistencia Técnica</t>
  </si>
  <si>
    <t>Relevamiento Anual Estadístico</t>
  </si>
  <si>
    <t>Establecimiento Relevado</t>
  </si>
  <si>
    <t>Capacitación a Directores, Supervisores y Docentes</t>
  </si>
  <si>
    <t>Investigaciones y Análisis Estadísticos</t>
  </si>
  <si>
    <t>Relevamiento Anual Nominal de Información Online</t>
  </si>
  <si>
    <t>Realización de Operativos Internacionales de Calidad Educativa</t>
  </si>
  <si>
    <t>( 70 - 330 - 33 ) Acciones Compensatorias en Educación</t>
  </si>
  <si>
    <t>UE: Dirección Nacional de Políticas Socioeducativas</t>
  </si>
  <si>
    <t>Provisión de Libros (Texto,Lectura y Manual) para Alumnos de Nivel Inicial, Primaria y Secundaria</t>
  </si>
  <si>
    <t>Libro Provisto</t>
  </si>
  <si>
    <t>Entrega Kit y Material Didáctico</t>
  </si>
  <si>
    <t>Otorgamiento de Becas Correspondientes a Leyes Especiales</t>
  </si>
  <si>
    <t>Otorgamiento de Becas a Aborígenes</t>
  </si>
  <si>
    <t>Desarrollo de Centros de Actividades Juveniles</t>
  </si>
  <si>
    <t>Centro Atendido</t>
  </si>
  <si>
    <t>Aportes para la Movilidad Escolar</t>
  </si>
  <si>
    <t>Apoyo a Escuelas Albergues para Actividades Extracurriculares y/o de Extensión</t>
  </si>
  <si>
    <t>Aportes para Proyectos de Educación Especial</t>
  </si>
  <si>
    <t>Otorgamientos de Becas a Alumnos Bajo Protección Judicial</t>
  </si>
  <si>
    <t>Acompañamiento a Escuelas para Gestión de la Asignación Universal por Hijo</t>
  </si>
  <si>
    <t>Aportes para el Desarrollo de Orquestas y Coros Infanto Juveniles</t>
  </si>
  <si>
    <t>Orquesta Asistida</t>
  </si>
  <si>
    <t>Desarrollo de Actividades Recreativas y Educativas</t>
  </si>
  <si>
    <t>Implementación de Sistemas de Control de Ausentismo</t>
  </si>
  <si>
    <t>Desarrollo de Centros de Actividades Infantiles</t>
  </si>
  <si>
    <t>Aporte para el Desarrollo de Jornadas Juveniles Solidarias</t>
  </si>
  <si>
    <t>Apoyo a Escuelas en Situación de Vulnerabilidad</t>
  </si>
  <si>
    <t>Aporte al Programa Nacional de Ajedrez Educativo</t>
  </si>
  <si>
    <t>Participación de Alumnos en el Parlamento Juvenil MERCOSUR</t>
  </si>
  <si>
    <t>Provisión de Ludotecas para el Nivel Inicial</t>
  </si>
  <si>
    <t>Asistencia Financiera para Materiales y Equipamiento Deportivo</t>
  </si>
  <si>
    <t>Asistencia Financiera para Escuelas Rurales</t>
  </si>
  <si>
    <t>Provisión de Colecciones Literarias</t>
  </si>
  <si>
    <t>Asistencia Financiera a Escuelas para Reparaciones Menores</t>
  </si>
  <si>
    <t>( 70 - 330 - 35 ) Servicio de la Biblioteca de Maestros</t>
  </si>
  <si>
    <t>UE: Dirección de la Biblioteca Nacional de Maestros</t>
  </si>
  <si>
    <t>Servicios Bibliográficos y Audiovisuales para el Usuario de la Educación</t>
  </si>
  <si>
    <t>Lector</t>
  </si>
  <si>
    <t>Reducción en el nivel de prestaciones esperadas, tanto bajo la modalidad in situ como remotas. Falta considerar algunos datos estadísticos del mes de junio. Imposibilidad de avanzar con la actualización del catálogo y contenidos parciales de la web, por encontrarse en período de implementación el nuevo software de gestión bibliotecario</t>
  </si>
  <si>
    <t>Asistencia Técnica y Equipamiento a Bibliotecas de la Educación</t>
  </si>
  <si>
    <t>Apoyo Técnico y Equipamiento a Centros de Documentación Provinciales y GCBA</t>
  </si>
  <si>
    <t>Centro</t>
  </si>
  <si>
    <t>Servicio de Difusión y Publicación a Usuarios de Educación</t>
  </si>
  <si>
    <t>Imposibilidad de realizar impresión definitiva de piezas de difusión relacionados a temáticas de Conservación y Museos Históricos de Educación</t>
  </si>
  <si>
    <t>Capacitación de Bibliotecarios de Escuelas</t>
  </si>
  <si>
    <t>Integración de Bibliotecas Escolares y Especializadas (BERA)</t>
  </si>
  <si>
    <t>Biblioteca Conectada</t>
  </si>
  <si>
    <t>( 70 - 330 - 37 ) Infraestructura y Equipamiento</t>
  </si>
  <si>
    <t>UE: Dirección General de Infraestructura</t>
  </si>
  <si>
    <t>Transferencias de Recursos para el Mejoramiento de la Infraestructura en Escuelas</t>
  </si>
  <si>
    <t>Metro Cuadrado a Construir</t>
  </si>
  <si>
    <t>Transferencia de Recursos para Equipamiento de Mobiliario para Aulas</t>
  </si>
  <si>
    <t>Aula a Equipar</t>
  </si>
  <si>
    <t>Transferencia de Recursos para Dotación de Servicios Básicos a Escuelas</t>
  </si>
  <si>
    <t>Escuela a Atender</t>
  </si>
  <si>
    <t>( 70 - 330 - 39 ) Innovación y Desarrollo de la Formación Tecnológica</t>
  </si>
  <si>
    <t>UE: Instituto Nacional de Educación Tecnológica</t>
  </si>
  <si>
    <t>Capacitación Tecnológica</t>
  </si>
  <si>
    <t>Administración de Incentivos Fiscales</t>
  </si>
  <si>
    <t>Diseño de Perfiles Profesionales</t>
  </si>
  <si>
    <t>Perfil Diseñado</t>
  </si>
  <si>
    <t>Diseño Curricular de Ofertas Educativas</t>
  </si>
  <si>
    <t>Módulo Diseñado</t>
  </si>
  <si>
    <t>Producción de Materiales Didácticos y de Divulgación en Diversos Soportes</t>
  </si>
  <si>
    <t>Formación de Docentes de Educación Técnico Profesional</t>
  </si>
  <si>
    <t>Asistencia Financiera en Educación Técnico Profesional para Acciones de Retención</t>
  </si>
  <si>
    <t>Asistencia Financiera en Educación Técnico Profesional para Acondicionamiento Edilicio</t>
  </si>
  <si>
    <t>Asistencia Financiera en Educación Técnico Profesional para Equipamiento</t>
  </si>
  <si>
    <t>Asistencia Financiera en Educación Técnico Profesional para Vinculación Tecnológica-Productiva</t>
  </si>
  <si>
    <t>( 70 - 330 - 41 ) Planeamiento Educativo y Fortalecimiento de las Administraciones Provinciales</t>
  </si>
  <si>
    <t>UE: Secretaría de Educación</t>
  </si>
  <si>
    <t>Realización de Cursos de Capacitación para Funcionarios y Personal</t>
  </si>
  <si>
    <t>Diseño e Implementación del Sistema de Administración de Recursos Humanos</t>
  </si>
  <si>
    <t>Provincia Asistida</t>
  </si>
  <si>
    <t>Técnico Asistido</t>
  </si>
  <si>
    <t>Otorgamiento de Becas Locales y en el Exterior de Postgrados en Educación</t>
  </si>
  <si>
    <t>Diseño e Implementación del Sistema de Legajo Único de Alumnos</t>
  </si>
  <si>
    <t>Diseño e Implementación del Sistema de Juntas de Clasificación y Disciplina</t>
  </si>
  <si>
    <t>Diseño e Implementación del Sistema de Legajo Único de Edificios Escolares</t>
  </si>
  <si>
    <t>Censo Nacional de Infraestructura</t>
  </si>
  <si>
    <t>Realización de Informes sobre Salarios Docentes</t>
  </si>
  <si>
    <t>Asistencia y Capacitación a Unidades Jurisdiccionales del Observatorio de Costos</t>
  </si>
  <si>
    <t>Equipo Asistido</t>
  </si>
  <si>
    <t>Asistencia Técnica a la Red nacional de Planeamiento Educativo</t>
  </si>
  <si>
    <t>Desarrollo de Cursos Virtuales de Planeamiento Educativo</t>
  </si>
  <si>
    <t>Sistema de Cálculo de Salarios Docentes</t>
  </si>
  <si>
    <t>Asistencia Técnica para la Reingeniería de Procesos</t>
  </si>
  <si>
    <t>Diseño de Proyectos Educativos</t>
  </si>
  <si>
    <t>Proyecto Diseñado</t>
  </si>
  <si>
    <t>Informes Analíticos sobre Costos Educativos</t>
  </si>
  <si>
    <t>Problemas en el proceso de contratación de personal.</t>
  </si>
  <si>
    <t>( 70 - 330 - 45 ) Acciones de Formación Docente</t>
  </si>
  <si>
    <t>UE: Instituto Nacional de Formación Docente</t>
  </si>
  <si>
    <t>Asistencia Financiera a Instituciones de Enseñanza</t>
  </si>
  <si>
    <t>Otorgamiento de Becas para Estudiantes de Institutos de Formación Docentes</t>
  </si>
  <si>
    <t>Becas de Formación Docente para Estudiantes Indígenas</t>
  </si>
  <si>
    <t>Asistencia Financiera a Institutos de Formación Docente</t>
  </si>
  <si>
    <t>Capacitación a Directivos</t>
  </si>
  <si>
    <t>Director Capacitado</t>
  </si>
  <si>
    <t>Formación de Facilitadores</t>
  </si>
  <si>
    <t>Otorgamiento de Becas para Postgrado y Especialización</t>
  </si>
  <si>
    <t>Material de Investigación sobre la Formación Docentes</t>
  </si>
  <si>
    <t>Promoción de Proyectos de Investigación Pedagógica</t>
  </si>
  <si>
    <t>Se presentaron proyectos que no cumplían con los requisitos de calidad establecidos</t>
  </si>
  <si>
    <t>Promoción de Tecnicaturas - Humanísticas y Sociales</t>
  </si>
  <si>
    <t>Tecnicatura Promovida</t>
  </si>
  <si>
    <t>Evaluación Institucional Integral</t>
  </si>
  <si>
    <t>Escuela Evaluada</t>
  </si>
  <si>
    <t>Publicación de Normas sobre Formación Docente</t>
  </si>
  <si>
    <t>Publicación de Información y Análisis Estadísticos</t>
  </si>
  <si>
    <t>Publicación de Materiales Pedagógicos en Diversos Soportes</t>
  </si>
  <si>
    <t>Provisión de Bibliotecas a Institutos de Formación Docente</t>
  </si>
  <si>
    <t>Promoción de Proyectos Institucionales de Memoria y Derechos Humanos</t>
  </si>
  <si>
    <t>Consolidación y Fortalecimiento de la Red Nodos Virtuales de Formación Docente</t>
  </si>
  <si>
    <t>Formación Virtual de Estudiantes de Formación Docente</t>
  </si>
  <si>
    <t>Formación en Investigación</t>
  </si>
  <si>
    <t>Formación en Memoria y Derechos Humanos</t>
  </si>
  <si>
    <t>Formación para la Gestión del Registro Federal de Instituciones y Ofertas de Formación Docente</t>
  </si>
  <si>
    <t>Provisión de Equipamiento Informático para Institutos Superiores de Formación Docente</t>
  </si>
  <si>
    <t>Equipo Distribuido</t>
  </si>
  <si>
    <t>Provisión de Material Didáctico Específico para Instituciones de Educación Superior</t>
  </si>
  <si>
    <t>Kit Distribuido</t>
  </si>
  <si>
    <t>( 70 - 804 ) Comisión Nacional de Evaluación y Acreditación Universitaria</t>
  </si>
  <si>
    <t>( 70 - 804 - 16 ) Evaluación y Acreditación Universitaria</t>
  </si>
  <si>
    <t>UE: Comisión Nacional de Evaluación y Acreditación Universitaria</t>
  </si>
  <si>
    <t>Evaluación Institucional Externa</t>
  </si>
  <si>
    <t>Institución Evaluada</t>
  </si>
  <si>
    <t>Las evaluaciones externas se realizan a demanda de las instituciones universitarias, las que presentan sus informes de autoevaluación institucional de manera espontánea.</t>
  </si>
  <si>
    <t>Evaluación de Proyectos Institucionales</t>
  </si>
  <si>
    <t>Proyecto Institucional</t>
  </si>
  <si>
    <t>Evaluacion de Programas de Grado</t>
  </si>
  <si>
    <t>El desvío entre las metas proyectadas y las cumplidas se deba a una nueva metodología de evaluación de carreras en segunda fase de acreditación, lo cual permitió acelerar los plazos y finalizar numerosos trámites antes de lo previsto.</t>
  </si>
  <si>
    <t>Evaluacion de Programas de Posgrado</t>
  </si>
  <si>
    <t>La diferencia entre las metas proyectadas y las cumplidas se debe a que hubo un incremento de pedidos de retiro de trámites en respuesta a los informes de evaluación de carreras nuevas, con lo cual esos trámites se resolvieron antes de lo previsto.</t>
  </si>
  <si>
    <t xml:space="preserve"> TOTAL PROGRAMAS BAJO SEGUIMIENTO DE MINISTERIO DE EDUCACIÓN</t>
  </si>
  <si>
    <t>( 71 ) Ministerio de Ciencia, Tecnología e Innovación Productiva</t>
  </si>
  <si>
    <t>( 71 - 103 ) Consejo Nacional de Investigaciones Científicas y Técnicas</t>
  </si>
  <si>
    <t>( 71 - 103 - 16 ) Formación de Recursos Humanos y Promoción Científica y Tecnológica</t>
  </si>
  <si>
    <t>No hubo desvíos en el período, se mantiene la diferencia ocurrida en el primer trimestre.</t>
  </si>
  <si>
    <t>Asesoramiento Técnico</t>
  </si>
  <si>
    <t>El desvío acumulado se relaciona con lo ocurrido en el primer trimestre.</t>
  </si>
  <si>
    <t>Asistencia Técnica en la Gestión de Patentes</t>
  </si>
  <si>
    <t>Patente</t>
  </si>
  <si>
    <t>El desvío acumulado se debe a la menor demanda registrada tanto en el primer período como en el segundo.</t>
  </si>
  <si>
    <t>Financiamiento Proyectos de Investigación y Desarrollo Nacionales</t>
  </si>
  <si>
    <t>( 71 - 103 - 17 ) Exhibición Pública e Investigación en Ciencias Naturales de la República Argentina</t>
  </si>
  <si>
    <t>UE: Museo Arg. De Cs. Nat. "Bernardino Rivadavia",Inst. N. Inv. Cs. Na.</t>
  </si>
  <si>
    <t>El desvío negativo se debe a la escasa afluencia de alumnos provenientes de colonias de verano durante el primer trimestre, y a la cantidad de feriados y actividades programadas para la semana de mayo durante el segundo período.</t>
  </si>
  <si>
    <t>Caso Investigado</t>
  </si>
  <si>
    <t>El desvío acumulado se corresponde con la mayor demanda ocurrida en el primer trimestre.</t>
  </si>
  <si>
    <t>( 71 - 336 ) Ministerio de Ciencia, Tecnología e Innovación Productiva</t>
  </si>
  <si>
    <t>( 71 - 336 - 43 ) Formulación e Implementación de la Política de Ciencia y Tecnología</t>
  </si>
  <si>
    <t>El desvio surge como consecuencia de las demoras incurridas en las transferecias a las editoriales y las interrupciones temporales en los accesos que ello ha ocasionado.</t>
  </si>
  <si>
    <t>Subsidios a Instituciones</t>
  </si>
  <si>
    <t>Otorgamiento de menor cantidad de subsidios de mayor cuantia por decisiones políticas.</t>
  </si>
  <si>
    <t>Fomento de la Vinculación Científica con el Exterior</t>
  </si>
  <si>
    <t>Viaje Realizado</t>
  </si>
  <si>
    <t>Proyectos  Federales de Innovación Productiva</t>
  </si>
  <si>
    <t>En función de las metas realizadas, se detectan desvíos en las mismas, producto de el perfeccionamiento en el cumplimiento de la información solicitada por las distintas Comisiones de Evaluación a cada proyecto, producto de las observaciones efectuadas por estas. Asimismo, cada proyecto, luego de lo descripto anteriormente se realizan los diferentes pasos para la firma del covenio y el correpondiente armado del anexo.</t>
  </si>
  <si>
    <t>Proyectos de Desarrollo Tecnológico  Municipal</t>
  </si>
  <si>
    <t xml:space="preserve">En función de las metas realizadas, se detectan desvíos en las mismas, producto de el perfeccionamiento en el cumplimiento de la información solicitada por las distintas Comisiones de Evaluación a cada </t>
  </si>
  <si>
    <t>proyecto, producto de las observaciones efectuadas por estas. Asimismo, cada proyecto, luego de lo descripto anteriormente se realizan los diferentes pasos para la firma del covenio y el correpondiente armado del anexo.</t>
  </si>
  <si>
    <t>Apoyo Tecnológico al Sector Turismo</t>
  </si>
  <si>
    <t>Eslabonamientos Productivos</t>
  </si>
  <si>
    <t>( 71 - 336 - 44 ) Promoción y Financiamiento de Actividades de Ciencia,Tecnología e Innovación</t>
  </si>
  <si>
    <t>Otorgamiento  de Prestamos para la Promoción y el Fomento de la Innovación Tecnológica</t>
  </si>
  <si>
    <t>Préstamo Otorgado</t>
  </si>
  <si>
    <t>demora en la firma de los contratos</t>
  </si>
  <si>
    <t>Otorgamiento de Subsidios para la  Promoción de la  Industria del Software</t>
  </si>
  <si>
    <t>Reuniones Científicas y Tecnológicas</t>
  </si>
  <si>
    <t>Incluye pagos de rc pendientes de años anteriores.</t>
  </si>
  <si>
    <t>Subsidio FONARSEC</t>
  </si>
  <si>
    <t>los desembolsos se realizan en base a las rendiciones de los beneficiarios</t>
  </si>
  <si>
    <t>Subsidio FONTAR</t>
  </si>
  <si>
    <t>Crédito FONTAR</t>
  </si>
  <si>
    <t>Subsidio FONCYT</t>
  </si>
  <si>
    <t xml:space="preserve"> TOTAL PROGRAMAS BAJO SEGUIMIENTO DE MINISTERIO DE CIENCIA, TECNOLOGÍA E INNOVACIÓN PRODUCTIVA</t>
  </si>
  <si>
    <t>( 72 ) Ministerio de Cultura</t>
  </si>
  <si>
    <t>( 72 - 113 ) Teatro Nacional Cervantes</t>
  </si>
  <si>
    <t>( 72 - 113 - 16 ) Acciones Artísticas del Teatro Nacional Cervantes</t>
  </si>
  <si>
    <t>UE: Teatro Nacional Cervantes</t>
  </si>
  <si>
    <t>Obras Puestas en Escena</t>
  </si>
  <si>
    <t>Representaciones Artísticas en las Salas del Teatro Nacional Cervantes</t>
  </si>
  <si>
    <t>Representaciones Artísticas en Gira Nacional</t>
  </si>
  <si>
    <t>Representaciones Artísticas en el Proyecto Plan Federal de Coproducciones</t>
  </si>
  <si>
    <t>Representación Artística en Gira Internacional</t>
  </si>
  <si>
    <t>Representación Artística en El Cervantes va a la Escuela</t>
  </si>
  <si>
    <t>Representación Artística en El Cervantes por los Caminos</t>
  </si>
  <si>
    <t>Representación Artística en El Cervantes en los Sindicatos</t>
  </si>
  <si>
    <t>Representación Artística en El Cervantes en las Cárceles</t>
  </si>
  <si>
    <t>( 72 - 116 ) Biblioteca Nacional</t>
  </si>
  <si>
    <t>( 72 - 116 - 25 ) Servicios de la Biblioteca Nacional</t>
  </si>
  <si>
    <t>UE: Dirección de la Biblioteca Nacional</t>
  </si>
  <si>
    <t>Formación de Bibliotecarios</t>
  </si>
  <si>
    <t>Eventos Culturales</t>
  </si>
  <si>
    <t>Realización de Talleres Artísticos y Literarios</t>
  </si>
  <si>
    <t>Producción Audiovisual</t>
  </si>
  <si>
    <t>Consultas al Sitio Web</t>
  </si>
  <si>
    <t>Ingreso</t>
  </si>
  <si>
    <t>Catalogación Bibliográfica</t>
  </si>
  <si>
    <t>El desvío acumulado negativo de -23,97% en la cantidad de unidades catalogadas, respecto de lo programado, es el resultado de un primer trimestre con un leve desvío negativo, debido a que hubo licencias, paros y feriados puente que redujeron la asistencia del personal; seguido de un segundo trimestre con un desvío negativo aún mayor, debido, por un lado, a que el personal afectado al área estuvo con licencias, y por otro, y más importante, a que durante este período se priorizó la actualización, unificación y enriquecimiento de registros anteriores (96.354 registros), por sobre la carga de nuevos registros. El desvío acumulado negativo aumenta, y no es corregible.</t>
  </si>
  <si>
    <t>Conservación y Restauración Bibliográfica</t>
  </si>
  <si>
    <t>Desarrollo de la Colección</t>
  </si>
  <si>
    <t>Servicio de Digitalización</t>
  </si>
  <si>
    <t>Archivo Digital</t>
  </si>
  <si>
    <t>( 72 - 117 ) Instituto Nacional del Teatro</t>
  </si>
  <si>
    <t>( 72 - 117 - 16 ) Fomento, Producción y Difusión del Teatro</t>
  </si>
  <si>
    <t>UE: Instituto Nacional del Teatro</t>
  </si>
  <si>
    <t>Otorgamiento de Becas</t>
  </si>
  <si>
    <t>Durante el ejercicio 2014, el organismo no recibió el total de avances de becas programadas, debiendo liquidar las mismas durante el primer y segundo trimestre del corriente ejercicio, que junto con lo programado para dichos trimestres elevó la ejecución</t>
  </si>
  <si>
    <t>Asistencia Financiera a la Actividad Teatral</t>
  </si>
  <si>
    <t>Sala Teatral</t>
  </si>
  <si>
    <t>Demoras en la entrega de documentación por parte de los benefiiarios de subsidios, así como también demoras en trámites que no estan bajo el control del organismo (ejemplo tramitación de altas de beneficiarios).</t>
  </si>
  <si>
    <t>Grupo Teatral</t>
  </si>
  <si>
    <t>Mayor ejecución debido al incremento de subsidios aprobados, con destino a satisfacer las necesidades de los grupos de teatro. Asimismo, hubo una mayor ejecución de subsidios adeudados por el organismo.</t>
  </si>
  <si>
    <t>Fomento de Dramaturgos</t>
  </si>
  <si>
    <t>Fiestas del Teatro</t>
  </si>
  <si>
    <t>Fiesta</t>
  </si>
  <si>
    <t>Reprogramación de fechas de las fiestas del ejericio anterior.</t>
  </si>
  <si>
    <t>( 72 - 337 ) Ministerio de Cultura</t>
  </si>
  <si>
    <t>( 72 - 337 - 36 ) Difusión y Promoción de la Música, la Danza, las Artes Escénicas y Visuales</t>
  </si>
  <si>
    <t>UE: Dirección Nacional de Artes</t>
  </si>
  <si>
    <t>Orquesta Nacional de Música Argentina</t>
  </si>
  <si>
    <t>Presentación Artística</t>
  </si>
  <si>
    <t>Banda Sinfónica y Coro Polifónico de Ciegos</t>
  </si>
  <si>
    <t>Ballet Folklórico Nacional</t>
  </si>
  <si>
    <t>Coro Nacional de Jóvenes</t>
  </si>
  <si>
    <t>Coro Nacional de Niños</t>
  </si>
  <si>
    <t>Orquesta Sinfónica Nacional</t>
  </si>
  <si>
    <t>Coro Polifónico Nacional</t>
  </si>
  <si>
    <t>Instituto Nacional de Musicología</t>
  </si>
  <si>
    <t>Tema Investigado</t>
  </si>
  <si>
    <t>( 72 - 337 - 37 ) Preservación, Difusión y Exhibición del Patrimonio Cultural</t>
  </si>
  <si>
    <t>UE: Dirección Nacional de Patrimonio, Museos y Arte</t>
  </si>
  <si>
    <t>Ingreso de Visitantes a Museos y Lugares Históricos</t>
  </si>
  <si>
    <t>Realización de Conferencia</t>
  </si>
  <si>
    <t>Conferencia</t>
  </si>
  <si>
    <t>Realización de Talleres</t>
  </si>
  <si>
    <t>Realización de Videos Culturales y Patrimonio Cultural</t>
  </si>
  <si>
    <t>Video</t>
  </si>
  <si>
    <t>Organización de Encuentros sobre Patrimonio Histórico Cultural</t>
  </si>
  <si>
    <t>Realización de Exposiciones Antropológicas y de Artesanías</t>
  </si>
  <si>
    <t>( 72 - 337 - 38 ) Fomento de las Industrias Culturales</t>
  </si>
  <si>
    <t>UE: Ministerio de Cultura</t>
  </si>
  <si>
    <t>Subestimación de las actividades planificadas para el trimestre</t>
  </si>
  <si>
    <t>Capacitación a Artesanos</t>
  </si>
  <si>
    <t>La meta no refleja las actividades de la Dirección</t>
  </si>
  <si>
    <t>Impulso a la Producción Cultural Comercial</t>
  </si>
  <si>
    <t>Encuentro de Negocios</t>
  </si>
  <si>
    <t>Sobrestimación de las actividades planificadas para el trimestre</t>
  </si>
  <si>
    <t>( 72 - 337 - 40 ) Fomento y Apoyo Económico a Bibliotecas Populares</t>
  </si>
  <si>
    <t>UE: Comisión Nacional Protectora de Bibliotecas Populares</t>
  </si>
  <si>
    <t>Apoyo a Bibliotecas Populares</t>
  </si>
  <si>
    <t>El desvío positivo acumulado del 1º y 2º trimestre se explica en que las Bibliotecas Populares presentaron la documentación necesaria para la regularización de su situación administrativo-contable, para participar del Encuentro de Bibliotecas Populares y del Programa Libro % en el 1º trimestre.</t>
  </si>
  <si>
    <t>El desvío negativo acumulado se explica en la reprogramación de algunas publiciones por cambios en el plan de edición.</t>
  </si>
  <si>
    <t>Acrecentamiento Bibliográfico Bibliotecas</t>
  </si>
  <si>
    <t>( 72 - 337 - 41 ) Estudios e Investigaciones Históricas sobre Juan Domingo Perón</t>
  </si>
  <si>
    <t>UE: Instituto Nacional Juan Domingo Perón</t>
  </si>
  <si>
    <t>Edición de Libros</t>
  </si>
  <si>
    <t>Investigaciones Históricas</t>
  </si>
  <si>
    <t>Conferencias</t>
  </si>
  <si>
    <t>( 72 - 337 - 42 ) Difusión, Concientización y Protección del Patrimonio Cultural del Museo de Bellas Artes</t>
  </si>
  <si>
    <t>UE: Dirección Ejecutiva</t>
  </si>
  <si>
    <t>Ejemplar Didáctico Distribuido</t>
  </si>
  <si>
    <t>Gestión de Colecciones</t>
  </si>
  <si>
    <t>Pieza Acondicionada</t>
  </si>
  <si>
    <t>Exposiciones de Bellas Artes</t>
  </si>
  <si>
    <t>Sala de Exposición Permanente Realizada</t>
  </si>
  <si>
    <t>Exposición Temporaria Realizada</t>
  </si>
  <si>
    <t>El desvío se explica teniendo en cuenta que, con motivo de la refuncionalización del 1º piso, el museo debió restringir el acceso a algunas de sus salas de exhibición.</t>
  </si>
  <si>
    <t>Actividades Educativas y Culturales</t>
  </si>
  <si>
    <t>Actividad Realizada</t>
  </si>
  <si>
    <t>Servicio de Consulta al Acervo Museológico</t>
  </si>
  <si>
    <t>Consulta Museológica</t>
  </si>
  <si>
    <t>se explica por las variaciones posibles entre lo programado y lo ejecutado.</t>
  </si>
  <si>
    <t>( 72 - 337 - 43 ) Promoción de Políticas Culturales y Cooperación Internacional</t>
  </si>
  <si>
    <t>UE: Dirección Nacional de Política Cultural y Cooperación Internacional</t>
  </si>
  <si>
    <t>Capacitación a Provincias y Municipios</t>
  </si>
  <si>
    <t>Instrumentación de Concursos y Premios</t>
  </si>
  <si>
    <t>Premiado</t>
  </si>
  <si>
    <t>Encuentros y Jornadas de Difusión Cultural</t>
  </si>
  <si>
    <t>Organización de eventos Nacionales e Internacionales de difusión de la cultura</t>
  </si>
  <si>
    <t>Asistencia Financiera a Organismos Internacionales de la Cultura</t>
  </si>
  <si>
    <t>Organismo Asistido</t>
  </si>
  <si>
    <t>( 72 - 337 - 44 ) Acciones Inherentes al Revisionismo Histórico Argentino e Iberoamericano</t>
  </si>
  <si>
    <t>UE: Instituto Nacional de Revisionismo Histórico Argentino e Iberoamericano "Manuel Dorrego"</t>
  </si>
  <si>
    <t>Por error en la programacion, deberia, en lugar de 3, ser 0.</t>
  </si>
  <si>
    <t>Impresión de folletos, fascículos y similares</t>
  </si>
  <si>
    <t>Organización de Congresos y Eventos  CUlturales</t>
  </si>
  <si>
    <t>Jornada Realizada</t>
  </si>
  <si>
    <t>( 72 - 802 ) Fondo Nacional de las Artes</t>
  </si>
  <si>
    <t>( 72 - 802 - 16 ) Financiamiento para el Fomento de las Artes</t>
  </si>
  <si>
    <t>UE: Fondo Nacional de las Artes</t>
  </si>
  <si>
    <t>Préstamos al Sector Privado</t>
  </si>
  <si>
    <t>Prestatario</t>
  </si>
  <si>
    <t>Asistencia Financiera a Actividades Culturales</t>
  </si>
  <si>
    <t>Becas de Creación</t>
  </si>
  <si>
    <t>Premios</t>
  </si>
  <si>
    <t>Fondo Editorial</t>
  </si>
  <si>
    <t>Otorgamiento de Becas de Investigación</t>
  </si>
  <si>
    <t>Realización de Talleres para Artistas y Becarios</t>
  </si>
  <si>
    <t>Fomento de Nuevas Expresiones Artísticas</t>
  </si>
  <si>
    <t>Evento Realizado</t>
  </si>
  <si>
    <t>Divulgación de la Artes Plásticas y las Artesanías</t>
  </si>
  <si>
    <t>Exposición Realizada</t>
  </si>
  <si>
    <t xml:space="preserve"> TOTAL PROGRAMAS BAJO SEGUIMIENTO DE MINISTERIO DE CULTURA</t>
  </si>
  <si>
    <t>( 75 ) Ministerio de Trabajo, Empleo y Seguridad Social</t>
  </si>
  <si>
    <t>( 75 - 350 ) Ministerio de Trabajo, Empleo y Seguridad Social</t>
  </si>
  <si>
    <t>( 75 - 350 - 16 ) Acciones de Empleo</t>
  </si>
  <si>
    <t>3.6</t>
  </si>
  <si>
    <t>( 75 - 350 - 16 - 1 ) Acciones de Empleo</t>
  </si>
  <si>
    <t>UE: Dirección Nacional de Promoción del Empleo</t>
  </si>
  <si>
    <t>Empleo Transitorio</t>
  </si>
  <si>
    <t>Beneficio Mensual</t>
  </si>
  <si>
    <t>Mantenimiento Empleo Privado</t>
  </si>
  <si>
    <t>Asistencia Técnica Proyectos Pago Unico</t>
  </si>
  <si>
    <t>Incentivos para la Reinserción Laboral</t>
  </si>
  <si>
    <t>Asistencia para la Inserción Laboral</t>
  </si>
  <si>
    <t>( 75 - 350 - 16 - 4 ) Seguro de Capacitación y Empleo</t>
  </si>
  <si>
    <t>Atención del Seguro de Capacitación y Empleo</t>
  </si>
  <si>
    <t>( 75 - 350 - 20 ) Formulación y Regulación de la Política Laboral</t>
  </si>
  <si>
    <t>UE: Secretaría de Trabajo</t>
  </si>
  <si>
    <t>Negociación de Convenios Colectivos</t>
  </si>
  <si>
    <t>Convenio</t>
  </si>
  <si>
    <t>Conciliación</t>
  </si>
  <si>
    <t>( 75 - 350 - 22 ) Regularización del Trabajo</t>
  </si>
  <si>
    <t>Fiscalización de Establecimientos</t>
  </si>
  <si>
    <t>Establecimiento Inspeccionado</t>
  </si>
  <si>
    <t>El desvío negativo se explica por el impacto en la cantidad de Fiscalizaciones realizadas con el cambio de procedimiento implementado a raiz de la aplicación de la Ley 26.940</t>
  </si>
  <si>
    <t>( 75 - 350 - 23 ) Acciones de Capacitación Laboral</t>
  </si>
  <si>
    <t>Capacitación Laboral</t>
  </si>
  <si>
    <t>Asistencia para Capacitación</t>
  </si>
  <si>
    <t>Asistencia Técnica y Financiera para Terminalidad Educativa</t>
  </si>
  <si>
    <t>Asistencia Técnico Financiera para Capacitación Laboral</t>
  </si>
  <si>
    <t>Asistencia Técnica y Financiera en Formación y Terminalidad Educativa</t>
  </si>
  <si>
    <t>Asistencia Financiera a Jóvenes Desocupados</t>
  </si>
  <si>
    <t>Asistencia a Trabajadores Desocupados para Desarrollar Proyectos Formativos Ocupacionales</t>
  </si>
  <si>
    <t>( 75 - 350 - 24 ) Sistema Federal de Empleo</t>
  </si>
  <si>
    <t>Asistencia Técnica y Financiera para la Gestión Local del Empleo</t>
  </si>
  <si>
    <t>Orientación Laboral</t>
  </si>
  <si>
    <t>Persona Orientada</t>
  </si>
  <si>
    <t>( 75 - 850 ) Administración Nacional de la Seguridad Social</t>
  </si>
  <si>
    <t>( 75 - 850 - 16 - 1 ) Prestaciones Previsionales del Régimen de Reparto</t>
  </si>
  <si>
    <t>UE: Subdirección Ejecutiva de Prestaciones</t>
  </si>
  <si>
    <t>Desvío no significativo.</t>
  </si>
  <si>
    <t>( 75 - 850 - 16 - 3 ) Prestaciones Previsionales por Moratoria Previsional</t>
  </si>
  <si>
    <t>( 75 - 850 - 17 ) Complementos a las Prestaciones Previsionales</t>
  </si>
  <si>
    <t>Atención Subsidio de Contención Familiar</t>
  </si>
  <si>
    <t>Atención Subsidios Tarifas</t>
  </si>
  <si>
    <t>( 75 - 850 - 18 ) Seguro de Desempleo</t>
  </si>
  <si>
    <t>Atención de Seguros de Desempleo</t>
  </si>
  <si>
    <t>( 75 - 850 - 19 - 1 ) Asignaciones Familiares Activos</t>
  </si>
  <si>
    <t>Asignación por Adopción</t>
  </si>
  <si>
    <t>Asignación por Hijo</t>
  </si>
  <si>
    <t>Asignación por Hijo Discapacitado</t>
  </si>
  <si>
    <t>Asignación por Maternidad</t>
  </si>
  <si>
    <t>Asignación por Matrimonio</t>
  </si>
  <si>
    <t>Asignación por Nacimiento</t>
  </si>
  <si>
    <t>Asignación Prenatal</t>
  </si>
  <si>
    <t>Ayuda Escolar Anual</t>
  </si>
  <si>
    <t>( 75 - 850 - 19 - 2 ) Asignaciones Familiares Pasivos</t>
  </si>
  <si>
    <t>Asignación por Cónyuge</t>
  </si>
  <si>
    <t>( 75 - 850 - 19 - 3 ) Asignacion Universal para Proteccion Social</t>
  </si>
  <si>
    <t>Asignación Universal por Hijo</t>
  </si>
  <si>
    <t>Asignación por Embarazo</t>
  </si>
  <si>
    <t>( 75 - 850 - 19 - 4 ) Asignaciones Familiares Sector Público Nacional</t>
  </si>
  <si>
    <t>( 75 - 850 - 20 ) Atención Ex-Cajas Provinciales</t>
  </si>
  <si>
    <t>( 75 - 850 - 21 ) Atención Pensiones Ex-Combatientes y Régimen Reparatorio Ley Nº26.913</t>
  </si>
  <si>
    <t>Atención de Pensiones Ex-Combatientes</t>
  </si>
  <si>
    <t>( 75 - 850 - 28 ) Asistencia Financiera al Programa Conectar Igualdad</t>
  </si>
  <si>
    <t>UE: Dirección General Ejecutiva Programa Conectar igualdad</t>
  </si>
  <si>
    <t>Adquisición de Computadoras para Alumnos y Docentes de Escuelas Secundarias</t>
  </si>
  <si>
    <t>Computadora</t>
  </si>
  <si>
    <t>( 75 - 850 - 29 ) Programa de Respaldo a Estudiantes de Argentina - PROGRESAR</t>
  </si>
  <si>
    <t>Asistencia a Jóvenes Estudiantes</t>
  </si>
  <si>
    <t>( 75 - 852 ) Superintendencia de Riesgos del Trabajo</t>
  </si>
  <si>
    <t>( 75 - 852 - 16 ) Fiscalización Cumplimiento de la Ley de Riesgos del Trabajo</t>
  </si>
  <si>
    <t>UE: Superintendencia de Riesgos del Trabajo</t>
  </si>
  <si>
    <t>Fiscalización del Cumplimiento Prestaciones Dinerarias en ART y Empleadores Autoasegurados</t>
  </si>
  <si>
    <t>Auditoria en ARTs y Empleadores Autoasegurados</t>
  </si>
  <si>
    <t>Fiscalización en Empresas</t>
  </si>
  <si>
    <t>Auditoría de Exámenes Periódicos</t>
  </si>
  <si>
    <t>Auditoría de Control Interno</t>
  </si>
  <si>
    <t>Auditoría de Contratos de Afiliación</t>
  </si>
  <si>
    <t>Auditoría en sede de ART/EA de Prestaciones en Especies</t>
  </si>
  <si>
    <t>Inspeccion de Calidad de Prestaciones en Especies</t>
  </si>
  <si>
    <t>( 75 - 881 ) Registro Nacional de Trabajadores y Empleadores Agrarios (RENATEA)</t>
  </si>
  <si>
    <t>( 75 - 881 - 16 ) Acciones de Abordaje Integral del Empleo Agrario</t>
  </si>
  <si>
    <t>UE: Registro Nacional de Trabajadores y Empleadores Agrarios</t>
  </si>
  <si>
    <t>Formación de Trabajadores</t>
  </si>
  <si>
    <t>Trabajador Formado</t>
  </si>
  <si>
    <t>Otorgamiento de Prestaciones</t>
  </si>
  <si>
    <t>Prestaciones por Desempleo</t>
  </si>
  <si>
    <t>En el acumulado no se registra una variación significativa respecto a la meta prevista.</t>
  </si>
  <si>
    <t>Prestaciones por Sepelio</t>
  </si>
  <si>
    <t>Registración de Trabajadores Agrarios</t>
  </si>
  <si>
    <t>Nuevo Trabajador</t>
  </si>
  <si>
    <t xml:space="preserve"> TOTAL PROGRAMAS BAJO SEGUIMIENTO DE MINISTERIO DE TRABAJO, EMPLEO Y SEGURIDAD SOCIAL</t>
  </si>
  <si>
    <t>( 80 ) Ministerio de Salud</t>
  </si>
  <si>
    <t>( 80 - 310 ) Ministerio de Salud</t>
  </si>
  <si>
    <t>( 80 - 310 - 16 ) Apoyo al Desarrollo de la Atención Médica</t>
  </si>
  <si>
    <t>UE: Secretaría de Políticas, Regulación e Institutos</t>
  </si>
  <si>
    <t>Elaboración y Difusión Estadísticas de Salud</t>
  </si>
  <si>
    <t>Asistencia con Medicamentos a Pacientes Trasplantados</t>
  </si>
  <si>
    <t>Participación de Actores Sanitarios en el Sistema Integrado de Información Sanitaria (SISA)</t>
  </si>
  <si>
    <t>( 80 - 310 - 17 - 1 ) Plan Nacional en Favor de la Madre y el Niño</t>
  </si>
  <si>
    <t>UE: Subsecretaría de Medicina Comunitaria, Maternidad e Infancia</t>
  </si>
  <si>
    <t>Asistencia con Medicamentos</t>
  </si>
  <si>
    <t>Tratamiento Entregado</t>
  </si>
  <si>
    <t>Asistencia  Nutricional con Leche Fortificada</t>
  </si>
  <si>
    <t>Kilogramo de Leche Entregado</t>
  </si>
  <si>
    <t>Provisión de Equipamiento a Centros de Salud</t>
  </si>
  <si>
    <t>Centro Equipado</t>
  </si>
  <si>
    <t>Asistencia para la Detección de Enfermedades Congénitas</t>
  </si>
  <si>
    <t>Financiamiento de Cirugías de Cardiopatías Congénitas</t>
  </si>
  <si>
    <t>Paciente Operado</t>
  </si>
  <si>
    <t>Entrega de Kits para el Acompañamiento del Recién Nacido</t>
  </si>
  <si>
    <t>( 80 - 310 - 17 - 4 ) Desarrollo de Seguros Públicos de Salud  (BIRF 7409-AR y BIRF 8062-AR)</t>
  </si>
  <si>
    <t>Asistencia Financiera a Provincias para Seguro de Salud</t>
  </si>
  <si>
    <t>Beneficiario (6 a 9 años)</t>
  </si>
  <si>
    <t>Beneficiario (10 a 19 años)</t>
  </si>
  <si>
    <t>Beneficiario (mujer de 20 a 64 años)</t>
  </si>
  <si>
    <t>Beneficiario (0 a 5 años)</t>
  </si>
  <si>
    <t>( 80 - 310 - 18 ) Formación de Recursos Humanos Sanitarios y Asistenciales</t>
  </si>
  <si>
    <t>UE: Subsecretaría de Políticas, Regulación y Fiscalización</t>
  </si>
  <si>
    <t>Financiamiento de la Formación de Residentes en Salud</t>
  </si>
  <si>
    <t>Especialista Formado</t>
  </si>
  <si>
    <t>Capacitación a Distancia</t>
  </si>
  <si>
    <t>Becas para Auxiliares y Técnicos y Perfeccionamiento Profesional</t>
  </si>
  <si>
    <t>Mes/Beca</t>
  </si>
  <si>
    <t>Evaluación de Calidad de Residencias Médicas</t>
  </si>
  <si>
    <t>Residencia Evaluada</t>
  </si>
  <si>
    <t>( 80 - 310 - 19 ) Determinantes de la Salud, Relaciones Sanitarias e Investigación</t>
  </si>
  <si>
    <t>UE: Secretaría de Determinantes de la Salud y Relaciones Sanitarias</t>
  </si>
  <si>
    <t>Becas Investigación</t>
  </si>
  <si>
    <t>Apoyo para Capacitación en Provincias</t>
  </si>
  <si>
    <t>Mayor demanda.</t>
  </si>
  <si>
    <t>Talleres de Cooperación Técnica en Municipios Saludables</t>
  </si>
  <si>
    <t>Difusión de la Estrategia de Municipios Saludables</t>
  </si>
  <si>
    <t>Talleres de Cooperación Técnica en APS/Salud Mental</t>
  </si>
  <si>
    <t>Asistencia Financiera a Proyectos de Promoción de la Salud</t>
  </si>
  <si>
    <t>Asistencia Técnica en Riesgos Socioambientales</t>
  </si>
  <si>
    <t>Supervisión Realizada</t>
  </si>
  <si>
    <t>Desarrollo del Conocimiento en Riesgos Socioambientales</t>
  </si>
  <si>
    <t>Producción de Materiales Educativos</t>
  </si>
  <si>
    <t>Elaboración de Documentos sobre Cooperación Internacional en Salud</t>
  </si>
  <si>
    <t>Asistencia Financiera a Proyectos de Salud Mental</t>
  </si>
  <si>
    <t>( 80 - 310 - 20 ) Prevención y Control de Enfermedades Inmunoprevenibles</t>
  </si>
  <si>
    <t>UE: Secretaría de Promoción y Programas Sanitarios</t>
  </si>
  <si>
    <t>Distribución de Vacunas (PAI y otras)</t>
  </si>
  <si>
    <t>Inmunización Menores de 1 Año-Vacuna B.C.G.</t>
  </si>
  <si>
    <t>Persona Vacunada</t>
  </si>
  <si>
    <t>Inmunización Menores de 1 Año-Vacuna Sabín</t>
  </si>
  <si>
    <t>Inmunización Menores de 1 Año-Vacuna Pentavalente</t>
  </si>
  <si>
    <t>Inmunización Menores de 6 Meses- Vacuna Antihepatitis B</t>
  </si>
  <si>
    <t>Inmunización Menores de 1 año- Vacuna Triple Viral</t>
  </si>
  <si>
    <t>Inmunización Niños 11 Años - Vacuna Triple Bacteriana Acelular</t>
  </si>
  <si>
    <t>Inmunización Niños de 1 Año -  Vacuna Hepatitis A</t>
  </si>
  <si>
    <t>Inmunización Niños 6 Meses a 2 Años - Vacuna Antigripal</t>
  </si>
  <si>
    <t>( 80 - 310 - 21 ) Planificación, Control, Regulación y Fiscalización de la Política de Salud</t>
  </si>
  <si>
    <t>Otorgamiento de Licencias Médicas</t>
  </si>
  <si>
    <t>Matriculación de Profesionales, Técnicos y Auxiliares de la Salud</t>
  </si>
  <si>
    <t>Matrícula Otorgada</t>
  </si>
  <si>
    <t>Control Sanitario en Medios de Transporte</t>
  </si>
  <si>
    <t>Evaluación Médica de la Capacidad Laboral</t>
  </si>
  <si>
    <t>Junta Médica</t>
  </si>
  <si>
    <t>Examen Preocupacional</t>
  </si>
  <si>
    <t>Elaboración y Difusión de Directrices Sanitarias</t>
  </si>
  <si>
    <t>CD Distribuido</t>
  </si>
  <si>
    <t>Consulta Electrónica</t>
  </si>
  <si>
    <t>Seguimiento de Accidentes Laborales</t>
  </si>
  <si>
    <t>Certificación de Matrículas y Especialidades</t>
  </si>
  <si>
    <t>Capacitación en Calidad de la Atención Médica</t>
  </si>
  <si>
    <t>Asistencia Técnica y Supervisión a Bancos de Sangre</t>
  </si>
  <si>
    <t>Capacitación Profesional y Técnica en Hemoterapia</t>
  </si>
  <si>
    <t>Distribución de Reactivos  a Bancos de Sangre</t>
  </si>
  <si>
    <t>Determinación Serológica</t>
  </si>
  <si>
    <t>Fiscalización de Consultorios, Centros Asistenciales e Instituciones</t>
  </si>
  <si>
    <t>Acta de Inspección</t>
  </si>
  <si>
    <t>Fiscalización de Establecimientos Farmacéuticos</t>
  </si>
  <si>
    <t>Fiscalización de Equipos Emisores de Rayos</t>
  </si>
  <si>
    <t>Equipo Controlado</t>
  </si>
  <si>
    <t>Fiscalización Sanitaria en Fronteras y Territorios Federales</t>
  </si>
  <si>
    <t>Certificación de Aptitud Física en Zonas de Frontera</t>
  </si>
  <si>
    <t>Inmunización en Unidades de Frontera y Nivel Central</t>
  </si>
  <si>
    <t>Rematriculación de Profesionales, Técnicos y Auxiliares de la Salud</t>
  </si>
  <si>
    <t>Credencial Otorgada</t>
  </si>
  <si>
    <t>Promoción de la Donación Voluntaria de Sangre</t>
  </si>
  <si>
    <t>Organización Adherida</t>
  </si>
  <si>
    <t>( 80 - 310 - 22 ) Lucha Contra el SIDA y Enfermedades de Transmisión Sexual</t>
  </si>
  <si>
    <t>UE: Subsecretaría de Prevención y Control de Riesgos</t>
  </si>
  <si>
    <t>Asistencia Regular con Medicamentos</t>
  </si>
  <si>
    <t>Asistencia Nutricional a Recién Nacidos de Madres VIH+</t>
  </si>
  <si>
    <t>Niño Asistido</t>
  </si>
  <si>
    <t>Distribución de Preservativos</t>
  </si>
  <si>
    <t>Producto Distribuido</t>
  </si>
  <si>
    <t>Elaboración y Difusión de Materiales sobre VIH/ETS</t>
  </si>
  <si>
    <t>Asistencia con Medicamentos para Hepatitis Viral</t>
  </si>
  <si>
    <t>Distribución de Biológicos para VIH y ETS</t>
  </si>
  <si>
    <t>Estudios de Carga Viral de VIH</t>
  </si>
  <si>
    <t>Distribución de Biológicos para Hepatitis Virales</t>
  </si>
  <si>
    <t>Estudios de Carga Viral de Hepatitis Virales</t>
  </si>
  <si>
    <t>( 80 - 310 - 24 ) Detección y Tratamiento de Enfermedades Crónicas y Factores de Riesgo para la Salud</t>
  </si>
  <si>
    <t>Se reprogramaron los talleres para los próximos meses.</t>
  </si>
  <si>
    <t>Asistencia con Drogas Oncológicas</t>
  </si>
  <si>
    <t>Certificación de Organizaciones  Libres de Humo</t>
  </si>
  <si>
    <t>Elaboración y Difusión de Materiales sobre Tabaquismo</t>
  </si>
  <si>
    <t>Afiche</t>
  </si>
  <si>
    <t>Asistencia a Niños Hipoacúsicos</t>
  </si>
  <si>
    <t>Par de Audífonos Entregado</t>
  </si>
  <si>
    <t>( 80 - 310 - 25 ) Desarrollo de la Salud Sexual y la Procreación Responsable</t>
  </si>
  <si>
    <t>UE: Secretaría de Salud Comunitaria</t>
  </si>
  <si>
    <t>En los primeros meses del año la demanda de material se redujo considerablemente. A ello hay que agregarle las demoras en la producción de los materiales gráficos y, por lo tanto, en la recepción y distribución de los mismos.</t>
  </si>
  <si>
    <t>Se capacitó a más personas de las previstas, debido a la cantidad de talleres adicionales realizados.</t>
  </si>
  <si>
    <t>Se realizaron más talleres de los originalmente previstos, tanto en promoción comunitaria como en actividades de capacitación referidas a la colocación de implantes subdérmicos.</t>
  </si>
  <si>
    <t>Asistencia en Salud Sexual y Reproductiva</t>
  </si>
  <si>
    <t>El desvío se debió a suspensiones puntuales de ciertos métodos anticonceptivos en algunos destinos y a un reacomodamiento de los stocks, debido a las mayores cantidades remitidas en los últimos meses del año anterior.</t>
  </si>
  <si>
    <t>El desvío se debió al atraso en las entregas e inconvenientes en la liberación de los productos entregados por parte de uno de los proveedores adjudicatarios de la CD N° 131/14. También ocurrieron demoras en el proceso de compra de la Licitación Pública N° 50/14.</t>
  </si>
  <si>
    <t>( 80 - 310 - 26 ) Cobertura de Emergencias Sanitarias</t>
  </si>
  <si>
    <t>UE: Dirección Nacional de Emergencias Sanitarias</t>
  </si>
  <si>
    <t>Asistencia Sanitaria</t>
  </si>
  <si>
    <t>Asistencia Sanitaria en Emergencias</t>
  </si>
  <si>
    <t>Paciente Trasladado</t>
  </si>
  <si>
    <t>( 80 - 310 - 29 ) Reforma del Sector Salud (BID 1903/OC-AR y 2788/OC-AR)</t>
  </si>
  <si>
    <t>Asistencia con Medicamentos para Atención Primaria</t>
  </si>
  <si>
    <t>Botiquín Distribuido</t>
  </si>
  <si>
    <t>Tratamiento Distribuido</t>
  </si>
  <si>
    <t>Capacitación de Recursos Humanos de la Salud</t>
  </si>
  <si>
    <t>Empadronamiento en Redes Provinciales de Salud</t>
  </si>
  <si>
    <t>Persona Empadronada</t>
  </si>
  <si>
    <t>Detección de Personas con Riesgo Cardiovascular Global</t>
  </si>
  <si>
    <t>Persona Clasificada</t>
  </si>
  <si>
    <t>Persona de Alto Riesgo con Seguimiento</t>
  </si>
  <si>
    <t>( 80 - 310 - 30 ) Fortalecimiento de la Capacidad del Sistema Público de Salud</t>
  </si>
  <si>
    <t>UE: Unidad Ministro del Ministerio de Salud</t>
  </si>
  <si>
    <t>Elaboración y Difusión de Materiales sobre Producción Pública de Medicamentos</t>
  </si>
  <si>
    <t>( 80 - 310 - 36 ) At. Médica a los Beneficiarios de Pensiones no Contributivas</t>
  </si>
  <si>
    <t>UE: Dirección Nacional de Prestaciones Médicas</t>
  </si>
  <si>
    <t>Cobertura Médico Asistencial a Pensionados y Grupo Familiar</t>
  </si>
  <si>
    <t>Cobertura de Hemodiálisis</t>
  </si>
  <si>
    <t>Cobertura de Hemofilia</t>
  </si>
  <si>
    <t>Cobertura de Enfermedad de Gaucher</t>
  </si>
  <si>
    <t>Prestaciones de Discapacidad</t>
  </si>
  <si>
    <t>( 80 - 310 - 37 ) Prevención y Control de Enfermedades Endémicas</t>
  </si>
  <si>
    <t>Rociado de Viviendas Chagas</t>
  </si>
  <si>
    <t>Vivienda Rociada</t>
  </si>
  <si>
    <t>Vigilancia Viviendas Rociadas Chagas</t>
  </si>
  <si>
    <t>Vivienda Vigilada</t>
  </si>
  <si>
    <t>Capacitación de Agentes Comunitarios</t>
  </si>
  <si>
    <t>Protección de la Población contra el Dengue</t>
  </si>
  <si>
    <t>Municipio Vigilado</t>
  </si>
  <si>
    <t>Municipio Controlado Químicamente</t>
  </si>
  <si>
    <t>Vigilancia Viviendas Rociadas Paludismo</t>
  </si>
  <si>
    <t>Rociado de Viviendas Paludismo</t>
  </si>
  <si>
    <t>Atención Médica Paludismo</t>
  </si>
  <si>
    <t>Estudios Serológicos  Chagas para Embarazadas y Niños</t>
  </si>
  <si>
    <t>Becas de Formación de Agentes Comunitarios</t>
  </si>
  <si>
    <t>( 80 - 310 - 38 ) Funciones Esenciales de Salud Pública (BIRF 7412-AR y 7993-AR)</t>
  </si>
  <si>
    <t>UE: Unidad Ejecutora Central  BIRF 7412- AR y 7993-AR</t>
  </si>
  <si>
    <t>Reembolso a Provincias por Acciones de Salud Pública Priorizadas</t>
  </si>
  <si>
    <t>Reembolso Otorgado</t>
  </si>
  <si>
    <t>Asistencia Técnica en Infraestructura Sanitaria</t>
  </si>
  <si>
    <t>Proyecto Formulado</t>
  </si>
  <si>
    <t>( 80 - 310 - 39 ) Desarrollo Estrategias en Salud Familiar y Comunitaria</t>
  </si>
  <si>
    <t>Formación en Servicio en Salud Comunitaria</t>
  </si>
  <si>
    <t>Formación en Salud Comunitaria</t>
  </si>
  <si>
    <t>Actualización Permanente en Servicio en Salud Comunitaria</t>
  </si>
  <si>
    <t>Agente Contratado</t>
  </si>
  <si>
    <t>( 80 - 310 - 40 ) Sanidad Escolar</t>
  </si>
  <si>
    <t>Evaluación del Estado de Salud de Niños de 1º y 6º Grado</t>
  </si>
  <si>
    <t>Niño Evaluado</t>
  </si>
  <si>
    <t>( 80 - 310 - 41 ) Atención Sanitaria en el Territorio</t>
  </si>
  <si>
    <t>Asistencia para Realizar Cirugías de Cataratas</t>
  </si>
  <si>
    <t>Atención en Móviles Sanitarios - Consulta Médica</t>
  </si>
  <si>
    <t>Paciente Atendido</t>
  </si>
  <si>
    <t>Atención en Móviles Sanitarios - Odontología</t>
  </si>
  <si>
    <t>Prótesis Dental Entregada</t>
  </si>
  <si>
    <t>Atención Socio-Sanitaria en Terreno</t>
  </si>
  <si>
    <t>Prestación Efectuada</t>
  </si>
  <si>
    <t>Operativo Realizado</t>
  </si>
  <si>
    <t>Puesto Socio-Sanitario Instalado</t>
  </si>
  <si>
    <t>Menor demanda.</t>
  </si>
  <si>
    <t>Control de Salud Realizado</t>
  </si>
  <si>
    <t>Dosis de Vacuna Aplicada</t>
  </si>
  <si>
    <t>Capacitación en Promoción de Hábitos Saludables</t>
  </si>
  <si>
    <t>Atención en Móviles Sanitarios - Análisis de Laboratorio</t>
  </si>
  <si>
    <t>Atención en Móviles Sanitarios -Diagnóstico por Imágenes</t>
  </si>
  <si>
    <t>Atención en Móviles Sanitarios - Oftalmología</t>
  </si>
  <si>
    <t>Anteojos Entregados</t>
  </si>
  <si>
    <t>Atención en Tren Social y Sanitario - Odontología</t>
  </si>
  <si>
    <t>Atención en Tren Social y Sanitario - Oftalmología</t>
  </si>
  <si>
    <t>Atención en Tren Social y Sanitario - Consulta Ginecológica</t>
  </si>
  <si>
    <t>Análisis PAP realizado</t>
  </si>
  <si>
    <t>Atención en Tren Social y Sanitario - Diagnóstico por Imágenes</t>
  </si>
  <si>
    <t>Atención en Tren Social y Sanitario - Consulta Médica</t>
  </si>
  <si>
    <t>( 80 - 310 - 42 ) Detección Temprana y Tratamiento de Patologías Específicas</t>
  </si>
  <si>
    <t>Asistencia con Hormonas Crecimiento</t>
  </si>
  <si>
    <t>Detección Temprana de la Celiaquía</t>
  </si>
  <si>
    <t>Determinación Practicada</t>
  </si>
  <si>
    <t>Operativos de Abordaje Sanitario Territorial</t>
  </si>
  <si>
    <t>( 80 - 310 - 43 ) Investigación para la Prevención, Diagnóstico y Tratamiento del Cáncer</t>
  </si>
  <si>
    <t>UE: Instituto Nacional del Cáncer</t>
  </si>
  <si>
    <t>Asistencia Financiera para Investigaciones</t>
  </si>
  <si>
    <t>Prevención del Cáncer de Cuello de Útero</t>
  </si>
  <si>
    <t>Becas de Investigación - Nivel Inicial</t>
  </si>
  <si>
    <t>Becas de Formación de RRHH en Cáncer</t>
  </si>
  <si>
    <t>Becas de Corto Plazo de Formación de RRHH en Cáncer</t>
  </si>
  <si>
    <t>( 80 - 310 - 44 ) Investigación para la Prevención y Control de Enfermedades Tropicales y Subtropicales</t>
  </si>
  <si>
    <t>UE: Instituto Nacional de Medicina Tropical</t>
  </si>
  <si>
    <t>Desarrollo de Investigaciones</t>
  </si>
  <si>
    <t>Diagnóstico de Rutina de Eventos de Salud de la Región Tropical</t>
  </si>
  <si>
    <t>Diagnóstico de Laboratorio</t>
  </si>
  <si>
    <t>( 80 - 310 - 45 ) Prevención y Control de Enfermedades Crónicas y Riesgos para la Salud</t>
  </si>
  <si>
    <t>Difusión de Información en Educación para la Salud</t>
  </si>
  <si>
    <t>Asistencia con Medicamentos al Paciente Miasténico</t>
  </si>
  <si>
    <t>Asistencia con Medicamentos de Primera Elección contra la Tuberculosis</t>
  </si>
  <si>
    <t>Asistencia con Medicamentos contra la Tuberculosis Multirresistente</t>
  </si>
  <si>
    <t>Asistencia con Medicamentos contra la Influenza A (H1N1)</t>
  </si>
  <si>
    <t>( 80 - 902 ) Centro Nacional de Reeducación Social</t>
  </si>
  <si>
    <t>( 80 - 902 - 52 ) Asistencia Integral y Prevención en Drogadicción</t>
  </si>
  <si>
    <t>UE: Centro Nacional de Reeducación Social (CE.NA.RE.SO.)</t>
  </si>
  <si>
    <t>Acciones de Prevención en la Comunidad</t>
  </si>
  <si>
    <t>Admisión a la Demanda Espontánea</t>
  </si>
  <si>
    <t>Asistencia Ambulatoria por Consultorios Externos</t>
  </si>
  <si>
    <t>Asistencia Ambulatoria en Centro de Día</t>
  </si>
  <si>
    <t>Asistencia a Internados de Tiempo Completo</t>
  </si>
  <si>
    <t>La disminución en los tiempos de permanencia en los servicios de internación ha generado un mayor movimiento de pacientes.</t>
  </si>
  <si>
    <t>Asistencia para Reducción de Riesgo y Daño (Casa Amigable)</t>
  </si>
  <si>
    <t>Asistencia para la Reinserción Social (Casa de Medio Camino)</t>
  </si>
  <si>
    <t>El desvío en esta meta obedece al mayor número de pacientes asistidos en el primer trimestre.</t>
  </si>
  <si>
    <t>Asistencia Financiera para la Externación (Vuelta a Casa)</t>
  </si>
  <si>
    <t>( 80 - 903 ) Hospital Nacional Dr. Baldomero Sommer</t>
  </si>
  <si>
    <t>( 80 - 903 - 53 ) Atención de Pacientes</t>
  </si>
  <si>
    <t>UE: Dirección del Hospital</t>
  </si>
  <si>
    <t>Intervenciones Quirúrgicas</t>
  </si>
  <si>
    <t>Atención de Pacientes Ambulatorios en Centros de Atención Primaria</t>
  </si>
  <si>
    <t>Alojamiento de Personas en Casas del Hospital - Ley 22.964</t>
  </si>
  <si>
    <t>Persona Alojada</t>
  </si>
  <si>
    <t>Internación de Pacientes en Salas - Ley 22.964</t>
  </si>
  <si>
    <t>( 80 - 904 ) Administración Nacional de Medicamentos, Alimentos y Tecnología Médica</t>
  </si>
  <si>
    <t>( 80 - 904 - 54 - 1 ) Control y Fiscalización de Medicamentos, Cosméticos y Productos para Diagnóstico</t>
  </si>
  <si>
    <t>UE: Instituto Nacional de Medicamentos</t>
  </si>
  <si>
    <t>Producto Analizado</t>
  </si>
  <si>
    <t>Control de Calidad de Establecimientos</t>
  </si>
  <si>
    <t>Inspección de Buenas Prácticas Clínicas Realizada</t>
  </si>
  <si>
    <t>El desvío es negativo debido a la reorganización y capacitación del equipo de inspectores en Buenas Prácticas Clínicas, los cuales se encuentran en entrenamiento.</t>
  </si>
  <si>
    <t>Autorización de Productos</t>
  </si>
  <si>
    <t>Producto Autorizado</t>
  </si>
  <si>
    <t>Autorización de Comercialización Otorgada</t>
  </si>
  <si>
    <t>El desvío es negativo en función a la menor demanda de Autorización de Comercialización 1° lote.</t>
  </si>
  <si>
    <t>Autorización de Buenas Prácticas Clínicas Otorgada</t>
  </si>
  <si>
    <t>Habilitación de Establecimientos</t>
  </si>
  <si>
    <t>Establecimiento Habilitado</t>
  </si>
  <si>
    <t>( 80 - 904 - 54 - 2 ) Control y Fiscalización de Alimentos y Productos Domisanitarios</t>
  </si>
  <si>
    <t>UE: Instituto Nacional de Alimentos</t>
  </si>
  <si>
    <t>( 80 - 904 - 54 - 3 ) Control y Fiscalización de Productos Médicos</t>
  </si>
  <si>
    <t>UE: Dirección Nacional de Productos Médicos</t>
  </si>
  <si>
    <t>( 80 - 905 ) Instituto Nacional Central Único Coordinador de Ablación e Implante</t>
  </si>
  <si>
    <t>( 80 - 905 - 55 ) Regulación de la Ablación e Implantes</t>
  </si>
  <si>
    <t>Menor cantidad de cursos solicitados.</t>
  </si>
  <si>
    <t>Administración del Registro de Donantes de Células Progenitoras Hematopoyéticas</t>
  </si>
  <si>
    <t>Donante Registrado</t>
  </si>
  <si>
    <t>Procuración de Órganos</t>
  </si>
  <si>
    <t>Donante</t>
  </si>
  <si>
    <t>Desvío determinado por los nudos críticos de la actividad, la detección de muerte encefálica y la comunicación con la familia.</t>
  </si>
  <si>
    <t>Órgano Ablacionado</t>
  </si>
  <si>
    <t>Procuración de Tejidos</t>
  </si>
  <si>
    <t>Tejido Ablacionado</t>
  </si>
  <si>
    <t>Trasplante de Órganos</t>
  </si>
  <si>
    <t>Órgano Trasplantado</t>
  </si>
  <si>
    <t>Trasplante de Tejidos</t>
  </si>
  <si>
    <t>Tejido Trasplantado</t>
  </si>
  <si>
    <t>Servicio de Información Telefónica</t>
  </si>
  <si>
    <t>Elaboración de Materiales de Difusión</t>
  </si>
  <si>
    <t>Búsqueda de Donantes de Células Progenitoras Hematopoyéticas para Trasplante</t>
  </si>
  <si>
    <t>Trasplante Concretado</t>
  </si>
  <si>
    <t>Trasplante no Concretado</t>
  </si>
  <si>
    <t>Mayor demanda de búsquedas de donantes por los Centros de Trasplante.</t>
  </si>
  <si>
    <t>( 80 - 906 ) Administración Nacional de Laboratorios e Institutos de Salud Dr. Carlos G. Malbrán</t>
  </si>
  <si>
    <t>( 80 - 906 - 56 - 1 ) Desarrollo y Producción de Biológicos</t>
  </si>
  <si>
    <t>La capacitación prevista para el primer trimestre debió postergarse para el 4to trimestre 2015 ya que la misma se reprogramo para un período de 8 meses</t>
  </si>
  <si>
    <t>Producción de Reactivos de Diagnóstico</t>
  </si>
  <si>
    <t>El leve desvío positivo se debe a un proceso de envasado más eficiente (menos pérdidas de unidades envasadas).</t>
  </si>
  <si>
    <t>Determinación</t>
  </si>
  <si>
    <t>Los productos a granel para la producción de antisueros presentaron menor rendimiento que el esperado, aparentemente por la calidad de los animales utilizados (conejos).</t>
  </si>
  <si>
    <t>Se han obtenido resultados en investigaciones y desarrollos antes de lo previsto lo cual permitieron su difusión científica. La previsión en la obtención de resultados es muy aleatoria en el ámbito de la ciencia.</t>
  </si>
  <si>
    <t>Producción de Inmunoterapéuticos</t>
  </si>
  <si>
    <t>El desvío negativo se mantendrá debido a los más de 7 meses que demoró en 2014 lograr realizarse los corrales destruidos en DIC 2013. Ello impacto directamente en las sangrias para 2015. Además de lo expuesto se suma el inconveniente surgido con la envasadora en el primer trimestre de este año.</t>
  </si>
  <si>
    <t>( 80 - 906 - 56 - 2 ) Investigación, Docencia y Servicio en Infecciones Bacterianas, Micóticas, Parasitarias y Virósicas</t>
  </si>
  <si>
    <t>El devío positivo se debiò a capacitaciones y/o pasantías que no habían sido programadas se efectivizaron</t>
  </si>
  <si>
    <t>Control de Calidad de Técnicas y Procedimientos en Laboratorios</t>
  </si>
  <si>
    <t>Laboratorio Controlado</t>
  </si>
  <si>
    <t>Si bien aún no se envíó el control de calidad de ETS el desvío positivo acumulado se debe a que se adelantó el envío del control de calidad de Micología</t>
  </si>
  <si>
    <t>Diagnóstico de Referencia</t>
  </si>
  <si>
    <t>El desvío positivo acumulado se debió a aceptación de publicaciones en el primer trimestre y a las presentaciones de trabajos en el Congreso de Virología que fue mayor a la prevista</t>
  </si>
  <si>
    <t>( 80 - 906 - 56 - 3 ) Investigación,  Desarrollo y Servicio en Enfermedades Parasitarias</t>
  </si>
  <si>
    <t>Atención de Pacientes</t>
  </si>
  <si>
    <t>El desvio se debe (en mayor medida) a la disminucion de la demanda de las consultas en el 1er trimestre (El desvío varía de un trimestre a otro dependiendo de la derivación de pacientes por parte de Centros de salud y Bancos de sangre, y de la adherencia completar el seguimiento de los casos congénitos por parte de los padres de los recién nacidos)</t>
  </si>
  <si>
    <t>El desvio negativo se debe a la disminucion de las personas capacitadas (externamente) en el 1er trimestre</t>
  </si>
  <si>
    <t>Si bien se ha comenzado con la produccion nuevos Lotes HAI (2do Trimestre), sigue habiendo todavia un desvio negativo que se ira corrigiendo a lo largo de los proximos trimestres</t>
  </si>
  <si>
    <t>El desvio se debe a la menor demanda, tanto del 1er como del 2do trimestre, de Proyecto de Tratamiento de pacientes cronicos: realizacion de PCR en tiempo real de TRAENA y determinaciones a bebes hijos de madre chagasica.</t>
  </si>
  <si>
    <t>El desvio positivo se debe al incremento de Documentos Producidos tanto en el Depto de Investigacion como en el Depto de Investigacion, tanto en el 1er como en el 2do Trimestre,  los mismos  se deben al adelanto de documentos que estaban programados para el 3er Trimestre</t>
  </si>
  <si>
    <t>( 80 - 906 - 56 - 4 ) Investigación, Desarrollo y Servicio en Virosis Humanas. Producción de Vacunas contra la  Fiebre Hemorrágica Argentina - FHA</t>
  </si>
  <si>
    <t>Mayor asistencia en los 2 (dos) cursos ofrecidos de Fiebres Hemorrágicas Virales.</t>
  </si>
  <si>
    <t>Hubo mayor cantidad de presentaciones en congresos y la publicación de 2 capítulos de libro.</t>
  </si>
  <si>
    <t>Producción de Biológicos de Uso Humano</t>
  </si>
  <si>
    <t>Diferencia poco significativa en el desvío acumulado. Mayor concurrencia de donantes.</t>
  </si>
  <si>
    <t>( 80 - 906 - 56 - 5 ) Control de Calidad de Biológicos</t>
  </si>
  <si>
    <t>De los alumnos que participaron en el curso dictado en el trimestre, algunos no aprobaron el curso y no pueden ser considerados personas capacitadas.</t>
  </si>
  <si>
    <t>Se habia previsto presentar un poster en evento en Cuba. El viaje no fue autorizado</t>
  </si>
  <si>
    <t>Control de Calidad de Productos Biológicos</t>
  </si>
  <si>
    <t>Producción de Patrones Biológicos de Referencia</t>
  </si>
  <si>
    <t>Lote Producido</t>
  </si>
  <si>
    <t>( 80 - 906 - 56 - 6 ) Control de Tuberculosis y otras Enfermedades Respiratorias</t>
  </si>
  <si>
    <t>Se postergó la finalización del curso de redes comunitarias y el examen final del curso a distancia, el curso online de R termino a fin de junio pero no se entregó a dirección la documentación respaldatoria y se realizó el curso de Leptospirosis.</t>
  </si>
  <si>
    <t>Hubo una mayor demanda y se cometío un error en planificación ya que en los últimos trimestre se refleja un aumento en las demandas.</t>
  </si>
  <si>
    <t>Parte de diagnóstico se realiza a demanda, está dentro de los valores esperados.</t>
  </si>
  <si>
    <t>Hay publicaciones  científicas en redacción y evaluación. Los atrasos están dentro de los plazos estimados.</t>
  </si>
  <si>
    <t>( 80 - 906 - 56 - 7 ) Capacitación y Atención de Factores de Riesgo Genético</t>
  </si>
  <si>
    <t>Problemas financieros de los asistentes al curso desde las provincias.</t>
  </si>
  <si>
    <t>La tecnología compleja aumenta la demanda de diagnóstico referencial.</t>
  </si>
  <si>
    <t>Fueron aceptados 2 trabajos no previstos al Congreso de Fibrosis Quística.</t>
  </si>
  <si>
    <t>( 80 - 906 - 56 - 8 ) Capacitación y Servicios Epidemiológicos y de Infecciones Intrahospitalarias</t>
  </si>
  <si>
    <t>El alza del primer trimestre hizo que el acumulado  superara las previsiones. La demanda es estacional  y variable</t>
  </si>
  <si>
    <t>La demora en los cursos Enseñanza Esp. es cubierta por el resto de las actividades, por lo que el desvío acumulado es positivo</t>
  </si>
  <si>
    <t>( 80 - 906 - 56 - 9 ) Investigación y Diagnóstico de Factores de Riesgo Nutricional</t>
  </si>
  <si>
    <t>Demanda externa de capacitación en etapa de aprobación por parte de Ministerio de Educación de la provincia de Salta</t>
  </si>
  <si>
    <t>Se incrementó la demanda externa de reactivos por el Congreso Argentino de Graduados en Nutrición</t>
  </si>
  <si>
    <t>( 80 - 906 - 56 - 10 ) Investigación, Desarrollo y Servicios en Endemo - Epidemias</t>
  </si>
  <si>
    <t>Si bien en el 2do trimestre se alcanzó la meta programada, en el 1° trimestre no.  Esto sucede porque las capacitaciones varían de acuerdo a la demanda de otras Instituciones que consideran a CeNDIE como referencia para instruir a profesionales de zoonosis y/o vinculados con el área de la salud. Por tal motivo hay trimestres donde puede no alcanzarse lo estimado y otros donde se supere, por factores ajenos al Centro.</t>
  </si>
  <si>
    <t>Dado que la situación climática favorece o desfavorece la captura, aparición y reproducción de insectos existen trimestres donde las determinaciones superen lo programado y otros trimestres donde no se alcance lo estimado. Por tal motivo las determinaciones están afectadas por una variable de origen climático.</t>
  </si>
  <si>
    <t>En el 2do trimestre se llevó a cabo el IX Congreso Nacional de Entomología en la Provincia de Misiones, donde CeNDIE presentó un poster, lo cual superó la cantidad de presentaciones programadas.</t>
  </si>
  <si>
    <t>( 80 - 906 - 56 - 11 ) Coordinación y Apoyo a la Red de Laboratorios</t>
  </si>
  <si>
    <t>UE: Centro Nacional de Red de Laboratorios</t>
  </si>
  <si>
    <t>( 80 - 908 ) Hospital Nacional Dr. Alejandro Posadas</t>
  </si>
  <si>
    <t>( 80 - 908 - 58 ) Atencion Sanitaria para la Comunidad</t>
  </si>
  <si>
    <t>UE: Hospital Nacional "Profesor Dr. Alejandro Posadas"</t>
  </si>
  <si>
    <t>Atención de Pacientes Externos</t>
  </si>
  <si>
    <t>Atención de Pacientes de Emergencia</t>
  </si>
  <si>
    <t>( 80 - 909 ) Colonia Nacional Dr. Manuel A. Montes de Oca</t>
  </si>
  <si>
    <t>( 80 - 909 - 59 ) Atención de Pacientes</t>
  </si>
  <si>
    <t>Alojamiento Permanente de Personas con Discapacidad Mental</t>
  </si>
  <si>
    <t>Asistencia Financiera para la Externación - Regreso al Hogar</t>
  </si>
  <si>
    <t>Rehabilitación en Centros de Día</t>
  </si>
  <si>
    <t>Concurrente Asistido</t>
  </si>
  <si>
    <t>Alojamiento Externo para Rehabilitación y Reinserción Social</t>
  </si>
  <si>
    <t>Residente Asistido</t>
  </si>
  <si>
    <t>Vivienda Alquilada</t>
  </si>
  <si>
    <t>Servicio de Admisión</t>
  </si>
  <si>
    <t>( 80 - 910 ) Instituto Nacional de Rehabilitación Psicofísica del Sur Dr. Juan Otimio Tesone</t>
  </si>
  <si>
    <t>( 80 - 910 - 60 ) Atención a Personas con Discapacidades Psicofísicas</t>
  </si>
  <si>
    <t>UE: Instituto Nacional de Rehabilitación Psicofísica del Sur Dr. Juan Otimio Tesone</t>
  </si>
  <si>
    <t>Internación, Rehabilitación y Cirugía</t>
  </si>
  <si>
    <t>Paciente/Día</t>
  </si>
  <si>
    <t>Rehabilitación de Personas con Discapacidad</t>
  </si>
  <si>
    <t>Transporte de Pacientes</t>
  </si>
  <si>
    <t>Traslado</t>
  </si>
  <si>
    <t>Atención de Pacientes Externos para Rehabilitación</t>
  </si>
  <si>
    <t>Internación Domiciliaria</t>
  </si>
  <si>
    <t>( 80 - 912 ) Servicio Nacional de Rehabilitación</t>
  </si>
  <si>
    <t>( 80 - 912 - 62 ) Prevención y Control de las Discapacidades</t>
  </si>
  <si>
    <t>Formación de Terapistas Ocupacionales</t>
  </si>
  <si>
    <t>Formación de Técnicos en Ortesis y Prótesis</t>
  </si>
  <si>
    <t>El devío se debe a la demanda de las provincias y los municipios.</t>
  </si>
  <si>
    <t>El desvío se debe a la demanda y las necesidades observadas.</t>
  </si>
  <si>
    <t>El desvío se debe al menor número de alumnos que cumplimentaron las exigencias académicas para obtener el título de Licenciado en Ortesis y Prótesis y Técnico Universitario en Ortesis.</t>
  </si>
  <si>
    <t>Internación de Niños y Adolescentes con Discapacidad Severa</t>
  </si>
  <si>
    <t>El desvío se debe a que en la actualidad se están evaluando nuevos ingresos al Hogar, y por lo tanto no han sido incorporados nuevos beneficiarios.</t>
  </si>
  <si>
    <t>Rehabilitación con Técnicas Deportivas</t>
  </si>
  <si>
    <t>El desvío negativo se debe a la demanda.</t>
  </si>
  <si>
    <t>Otorgamiento Franquicias para Automotores</t>
  </si>
  <si>
    <t>Franquicia Otorgada</t>
  </si>
  <si>
    <t>Franquicia Denegada</t>
  </si>
  <si>
    <t>Orientación a la Persona con Discapacidad</t>
  </si>
  <si>
    <t>El desvío se debe a la demanda.</t>
  </si>
  <si>
    <t>Categorización de Instituciones para el Registro de Prestadores</t>
  </si>
  <si>
    <t>Servicio Evaluado</t>
  </si>
  <si>
    <t>El desvío acumulado no es significativo.</t>
  </si>
  <si>
    <t>Otorgamiento de Símbolo Internacional de Acceso</t>
  </si>
  <si>
    <t>Símbolo Otorgado</t>
  </si>
  <si>
    <t>Certificación de la Discapacidad</t>
  </si>
  <si>
    <t>Evaluación de Juntas en Terreno</t>
  </si>
  <si>
    <t>El desvío positivo se debe a que se incrementó el número de auditorías realizadas debido a la necesidad observada.</t>
  </si>
  <si>
    <t>Distribución de Formularios CUD</t>
  </si>
  <si>
    <t>Formulario Entregado</t>
  </si>
  <si>
    <t>( 80 - 914 ) Superintendencia de Servicios de Salud</t>
  </si>
  <si>
    <t>( 80 - 914 - 50 ) Regulación y Control del Sistema de Salud</t>
  </si>
  <si>
    <t>UE: Superintendencia de Servicios de Salud</t>
  </si>
  <si>
    <t>Sistematización de Estadísticas</t>
  </si>
  <si>
    <t>Informe Estadístico</t>
  </si>
  <si>
    <t>Gestión de Prestaciones Impagas a Hospitales Públicos de Gestión Descentralizada (HPGD)</t>
  </si>
  <si>
    <t>Reclamo satisfecho</t>
  </si>
  <si>
    <t>Fiscalización Continua de Obras Sociales</t>
  </si>
  <si>
    <t>Auditoría de Prestaciones Médicas de Obras Sociales</t>
  </si>
  <si>
    <t>Auditoría de Gestión Económica Financiera de Obras Sociales</t>
  </si>
  <si>
    <t>Elaboración y Difusión de Normativa</t>
  </si>
  <si>
    <t>Extensión del Servicio en el Territorio</t>
  </si>
  <si>
    <t>Delegación en Funcionamiento</t>
  </si>
  <si>
    <t>( 80 - 914 - 63 ) Asistencia Financiera a Agentes del Seguro de Salud</t>
  </si>
  <si>
    <t>Asistencia Integral al Drogadependiente</t>
  </si>
  <si>
    <t>Subsidio Mensual</t>
  </si>
  <si>
    <t>Asistencia para Tratamiento de Afectados por VIH/SIDA</t>
  </si>
  <si>
    <t>Atención al Discapacitado</t>
  </si>
  <si>
    <t>Asistencia para Prestaciones de Alta Complejidad</t>
  </si>
  <si>
    <t>Asistencia para Tratamiento de Pacientes Hemofílicos</t>
  </si>
  <si>
    <t>Asistencia para Tratamiento Prolongado con Medicamentos</t>
  </si>
  <si>
    <t xml:space="preserve"> TOTAL PROGRAMAS BAJO SEGUIMIENTO DE MINISTERIO DE SALUD</t>
  </si>
  <si>
    <t>( 85 ) Ministerio de Desarrollo Social</t>
  </si>
  <si>
    <t>( 85 - 114 ) Instituto Nacional de Asociativismo y Economía Social</t>
  </si>
  <si>
    <t>( 85 - 114 - 16 ) Asistencia a la Actividad Cooperativa y Mutual</t>
  </si>
  <si>
    <t>UE: Instituto Nacional de Asociativismo y Economía Social (INAES)</t>
  </si>
  <si>
    <t>Control de Entidades Mutuales</t>
  </si>
  <si>
    <t>Mutual Controlada</t>
  </si>
  <si>
    <t>Corresponde a la producción de la Secretaría de Contralor y sus áreas dependientes en materia mutual. El desvío producido resulta no significativo.</t>
  </si>
  <si>
    <t>ncluye a las personas capacitadas sobre temática cooperativa y mutual como asimismo capacitación a que referencia la Resolución Inaes 3026/06, en lo que respecta a la creación de cooperativas en el marco de los programas sociales, tales como el Programa Capacitación con Obra, Centro Integradores Comunitarios, Programa Fedeeral de Emergencia Habitacional, Plan Agua más Trabajo, Programa Provinciales o Municiipales, Manos a la Obra, Ingreso Social con Trabajo. La Unidad Ejecutora informa que el desvío se origina en que la demanda depende de otros organismos ya que se pensaba capacitar a Cooperativas del Programa Ingreso Social con Trabajo , pero no se realizaron en el segundo trimestre por razones ajenas al Inaes</t>
  </si>
  <si>
    <t>Creación de Nuevas Cooperativas</t>
  </si>
  <si>
    <t>Cooperativa Creada</t>
  </si>
  <si>
    <t>El desvío es positivo y se relaciona con la demanda</t>
  </si>
  <si>
    <t>Control de Cooperativas</t>
  </si>
  <si>
    <t>Cooperativa Controlada</t>
  </si>
  <si>
    <t>Corresponde a la producción de la Secretaráia de Contralor y de sus áreas relacionadas con la temática cooperativa. La Unidad ejecutora informa que el desvío se relaciona con el cierre de los ejercicios de las entidades y la obligatoriedad de presentación de la documentación anual ordinaria al INAES. El desvío no es significativo</t>
  </si>
  <si>
    <t>Otorgamiento de Nuevas Matrículas a Mutuales</t>
  </si>
  <si>
    <t>Mutual Incorporada</t>
  </si>
  <si>
    <t>Se vincula con la demanda como asimismo con las autorizaciones otorgadas por el Directorio</t>
  </si>
  <si>
    <t>Asistencia Financiera a Cooperativas y Mutuales</t>
  </si>
  <si>
    <t>Corresponde a la Secretaría de Desarrollo y Promoción en materia de asistencia financiera a través de préstamos y subsidios. Los desvíos dependen de la demanda existente y de las prioridades fijadas por el Directorio</t>
  </si>
  <si>
    <t>( 85 - 118 ) Instituto Nacional de Asuntos Indígenas</t>
  </si>
  <si>
    <t>( 85 - 118 - 16 ) Atención y Desarrollo de Poblaciones Indígenas</t>
  </si>
  <si>
    <t>UE: Instituto Nacional de Asuntos Indígenas</t>
  </si>
  <si>
    <t>Relevamiento Técnico-Jurídico - Catastral de Comunidades Indígenas</t>
  </si>
  <si>
    <t>Comunidad Relevada</t>
  </si>
  <si>
    <t>Se realizó una cantidad mayor de relevamientos a los proyectados debido a que se logró agilizar las tareas de campo y se pudo contar con una satisfactoria organización comunitaria que facilitó la ejecución.</t>
  </si>
  <si>
    <t>Acto Preparatorio</t>
  </si>
  <si>
    <t>Existen varias iniciativas de acto preparatorio que conllevan a la efectivización del título de propiedad comunitaria, si bien no se ha concretado ninguno en el trimestre, debido a la multiplicidad de factores que se deben articular y los actores que intervienen, se espera concretarlo en los trimestres siguientes.</t>
  </si>
  <si>
    <t>Servicios Juridicos Cumplimentados</t>
  </si>
  <si>
    <t>Se han efectivizado la totalidad de las solicitudes recibidas.</t>
  </si>
  <si>
    <t>Personeria Inscripta</t>
  </si>
  <si>
    <t>El retraso en la ejecución se debió a la Organización Incipiente de muchas comunidades indigenas en proceso de autoreconocimiento, a las cuales se acompaña Institucionalmente a efectos de lograr su inscripción. La meta registra inscripciones de personeria juridica en los registros obrantes en Organismos Provinciales, en el marco de las facultades concurrentes.</t>
  </si>
  <si>
    <t>Promoción de la Participación y Organización Indígena</t>
  </si>
  <si>
    <t>Se atendieron las actividades programadas y se sumaron las actividades desarrolladas intrainstitucionalmente de política pública dirigidas a las comunidades de pueblos indigenas de relevancia nacional.</t>
  </si>
  <si>
    <t>Fortalecimiento y Desarrollo de Comunidades Indígenas Independientes</t>
  </si>
  <si>
    <t>El desvió se debió a que hay 9 expedientes de proyectos en circuito de pago, y 14 a la espera de documentación para completar los expedientes e ingresarlos al circuito de pago.</t>
  </si>
  <si>
    <t>Facilitador Incorporado</t>
  </si>
  <si>
    <t>Iniciativas Bicentenario</t>
  </si>
  <si>
    <t>Acto Conmemorativo</t>
  </si>
  <si>
    <t>Equipamiento Audiovisual y Radial en Comunidades Indigenas</t>
  </si>
  <si>
    <t>Radio Comunitaria Equipada</t>
  </si>
  <si>
    <t>Existió un retraso por parte de las comunidades en la recepción de la documentación necesaria para completar los expedientes correspondientes.</t>
  </si>
  <si>
    <t>Apoyo a la Restitucion de Restos</t>
  </si>
  <si>
    <t>Acto de Restitución de Restos</t>
  </si>
  <si>
    <t>Durante el trimestre, el Programa Nacional de Restitución de Restos Humanos procedió a plasmar un protocolo orientado a establecer los procedimientos. Los casos que se han llevado adelante durante este periodo han sido los siguientes: Margarita Foyel, a la comunidad Mapuche Las Haytekas de Rio Negro; el procedimiento ha sido cumplido en su totalidad y a pedido de la comuniadad será llevado a cabo en Octubre del corriente año. Con respecto al pueblo Comechingón se logró el fortalecimeinto del pedido de esta comunidad a través de la Universidad Nacionald de Córdoba. En relación a la Organización Lof Mapuce Pewel Katuwel el programa se encuentra trabajando para conseguir los avales y fundamentación del pedido de esta comunidad.</t>
  </si>
  <si>
    <t>( 85 - 311 ) Ministerio de Desarrollo Social</t>
  </si>
  <si>
    <t>( 85 - 311 - 17 ) Desarrollo  y Fomento del Deporte Social y del Deporte de Alto Rendimiento</t>
  </si>
  <si>
    <t>UE: Secretaría de Deporte</t>
  </si>
  <si>
    <t>Participación de Atletas en Competencias</t>
  </si>
  <si>
    <t>Atleta Participante</t>
  </si>
  <si>
    <t>En virtud de las inscripciones recibidas, el 94% de ejecución no es una diferencia que reconozca una causa significativa de tal desvío.</t>
  </si>
  <si>
    <t>Becas a Deportistas</t>
  </si>
  <si>
    <t>Al cierre de esta ejecución las Federaciones que en el primer trimestre tenían pendiente la presentación de documentación, completaron los trámites y se pudo dar curso a un nuevo expediente de becas. Registrándose un total de 1465 becas de las 1470 estimadas al inicio del ejercicio.</t>
  </si>
  <si>
    <t>Promoción e Iniciación Deportiva y Recreativa - CERENA</t>
  </si>
  <si>
    <t>Se registró una disminución de la participación de Adultos Mayores debido a problemas de transporte.</t>
  </si>
  <si>
    <t>Ración Alimentaria</t>
  </si>
  <si>
    <t>Se superó la meta proyectada debido a la Apertura del sector albergues Presidente Néstor Kirchner, lo que implicó una mayor demanda de raciones alimentarias y contingentes con estadías más prolongadas.</t>
  </si>
  <si>
    <t>Inclusión Deportiva de Grupos Focalizados</t>
  </si>
  <si>
    <t>Asistencia Técnico-Financiera a Centros de Fomento Deportivo</t>
  </si>
  <si>
    <t>El desvío se debió a una menor apertura de Escuelas de Iniciación Deportiva por problemas administrativos.</t>
  </si>
  <si>
    <t>Técnico</t>
  </si>
  <si>
    <t>Asistencia Financiera a Centros Regionales de Desarrollo Deportivo</t>
  </si>
  <si>
    <t>Los Centros de Desarrollo Deportivo iniciaron sus actividades en junio de 2014  y continuaron trabajando de manera ininterrumpida hasta el presente, motivo por el cual la cantidad registrada al cierre del 2014 no se modificó.</t>
  </si>
  <si>
    <t>Promoción del Deporte de Alto Rendimiento Deportivo - CENARD</t>
  </si>
  <si>
    <t>El desvío en el valor final responde a la gran cantidad de concentraciones y entrenamientos en doble turno realizadas en virtud de la preparación de los deportistas que participarán en los Juegos Panamericanos de Toronto.</t>
  </si>
  <si>
    <t>El desvío en el valor final responde a las modificaciones en las planificaciones deportivas programadas por algunas Federaciones.</t>
  </si>
  <si>
    <t>Asistencia Técnica a Deportistas</t>
  </si>
  <si>
    <t>La meta reviste el carácter de sumable. En este trimestre se superó en un 29% la cantidad proyectada para el año. A la fecha contamos con 473 técnicos que brindan asistencia técnica a deportistas. El incremento en la cantidad de entrenadores asistidos en algunas Federaciones para favorecer la preparación de los atletas con vistas a los Juegos Panamericanos y otras competencias Internacionales.</t>
  </si>
  <si>
    <t>Asistencia Técnico Financiera a Clubes y ONGs</t>
  </si>
  <si>
    <t>Sin desvío.</t>
  </si>
  <si>
    <t>Organización de  Juegos Deportivos</t>
  </si>
  <si>
    <t>En el caso de CABA aún no han cerrado su instancia de inscripción. En el caso de la provincia de Córdoba aún no comenzó la etapa provincial.</t>
  </si>
  <si>
    <t>Organización Promovida</t>
  </si>
  <si>
    <t>Asistencia Técnica y Financiera a Polos DeportivosArgentina Nuestra Cancha</t>
  </si>
  <si>
    <t>Se registó un retraso en el inicio del Programa debido a problemas administrativos.</t>
  </si>
  <si>
    <t>( 85 - 311 - 18 ) Asistencia Médico - Deportiva y Control Antidoping</t>
  </si>
  <si>
    <t>Atención Médica a Deportistas</t>
  </si>
  <si>
    <t>Controles Antidoping</t>
  </si>
  <si>
    <t>( 85 - 311 - 20 ) Acciones de Promoción y Protección Social</t>
  </si>
  <si>
    <t>UE: Secretaría de Gestión y Articulación Institucional</t>
  </si>
  <si>
    <t>Subsidios a Personas</t>
  </si>
  <si>
    <t>Se ha alcanzado una ejecución que supera en un 15,67% a la programada para el segundo trimestre, debido a que el programa opera a demanda y se han recibido una mayor cantidad de solicitudes de las diferentes ayudas.</t>
  </si>
  <si>
    <t>El desvío negativo se debió a que las instituciones tenían cuentas corrientes inactivas, existiendo demora por ello para dar cumplimiento a la reglamentación vigente en el Ministerio. La información comprende la Coordinación de Subsidios Institucionales y Entregas, como así también, la Coordinación de Asistencia Técnica Directa.</t>
  </si>
  <si>
    <t>Titular De Derecho</t>
  </si>
  <si>
    <t>Se produjo una sub-ejecución debido  a que los titulares tenían cuentas corrientes inactivas, existiendo demora por ello para dar cumplimiento a la reglamentación vigente en el Ministerio.</t>
  </si>
  <si>
    <t>La diferencia que se observa entre la cantidad estimada y la ejecutada, se debe a una disminución en la demanda por parte de las familias, destinando una menor cantidad de subsidios a las mismas.</t>
  </si>
  <si>
    <t>La diferencia que se observa entre la cantidad estimada y la ejecutada, se debe a una disminución en la demanda por parte de las organizaciones, destinando una menor cantidad de subsidios a las mismas.</t>
  </si>
  <si>
    <t>Distribución de Elementos para Atención de Emergencias</t>
  </si>
  <si>
    <t>Durante el transcurso de este trimestre ocurrieron diferentes eventos, tales como lluvias intensas, desbordes, de ríos y arroyos, e inundaciones. Desde la Dirección de Emergencias se entregaron los recursos básicos para la asistencia de la población vulnerable y se articularon acciones con otros organismos para posibilitar una respuesta frente a la emergencia.</t>
  </si>
  <si>
    <t>( 85 - 311 - 21 ) Capacitación, Fortalecimiento y Asistencia Técnica</t>
  </si>
  <si>
    <t>UE: Secretaría de Organización y Comunicación Comunitaria</t>
  </si>
  <si>
    <t>En cuanto a la línea de capacitación a nivel nacional que se encuentra encuadrada dentro del Programa Progresar, y que se ha empezado a implementar en este trimestre, cabe señalar que se proyectó la realización de talleres de capacitación con una extensión de 4 meses, contabilizándose solamente aquellos proyectos que ya han sido diseñados y presentados, y que resultaron aprobados desde la Subsecretaria de Organización y Capacitación Popular para su desarrollo. Los espacios de capacitación prevén la participación de los jóvenes que son acreditados en el Programa Progresar, y a su vez son abiertos a la comunidad, basados en el interés que surgió en cada comunidad por las temáticas y ejes de formación. En simultáneo, continúa el proceso de convocatoria, acompañamiento técnico y evaluación de propuestas que se implementarán a partir del tercer trimestre. 
Con respecto al Programa Estar Ahí, en el proceso de relevamientos y trabajo en territorio se han propiciado espacios de capacitación abiertos a cada comunidad y de organizaciones sociales y culturales diversas que han permitido multiplicar la extensión de las experiencias de capacitación, que también se proyectan con continuidad en los meses que restan del año.</t>
  </si>
  <si>
    <t>Fortalecimiento Institucional</t>
  </si>
  <si>
    <t>Para este trimestre, de los proyectos evaluados y aprobados, la mayor parte se encuentran realizando el circuito administrativo, y debido a esto no se han imputado al cierre de junio.</t>
  </si>
  <si>
    <t>Creación del Patrimonio Comunitario</t>
  </si>
  <si>
    <t>Equipamiento</t>
  </si>
  <si>
    <t xml:space="preserve">La Dirección Nacional de Comunicación Estratégica ha estado trabajando en diversas cuestiones que influyen en el financiamiento y destino de los equipamientos. En el marco de roles y funciones, durante el periodo que abarca el último trimestre de 2014, se han financiado una gran cantidad de subsidios para la refuncionalización de espacios </t>
  </si>
  <si>
    <t>comunitarios destinados a la implantación de Centros Integradores Comunitarios. En esta línea, actualmente la gran mayoría de las obras financiadas se encuentran en un estado de avance de obra de entre el 40% y el 90%.  Este hecho motiva que las municipalidades estén aún con el expediente de obra en ejecución y no se efectivice el cierre total de dichos expedientes. Por tal motivo, los municipios que aún no han rendido la totalidad del subsidio no se encuentran en condiciones numéricas contables aptas para la efectivización del pago de los equipamientos correspondientes a cada Centro Integrador Comunitario. Por otro lado, cabe destacar que pese a que los municipios aún poseen los expedientes sin cerrar, el equipo de esta Dirección se encuentra trabajando en la confección y armado de los expedientes de equipamientos.</t>
  </si>
  <si>
    <t>Construcciones Complementarias en Cics</t>
  </si>
  <si>
    <t>Refuncionalización de Proyecto</t>
  </si>
  <si>
    <t>La Dirección Nacional de Comunicación Estratégica ha estado trabajando en diversas cuestiones que influyen en el financiamiento y la implementación de Construcciones Complementarias en CICs. En este caso particular la variación entre el número proyectado y el ejecutado se debe a dos cuestiones principales: Por un lado, los Municipios con los que se está trabajando de manera articulada en pos de la construcción de Centros Integradores Comunitarios no han presentado en tiempo forma la documentación necesaria para la conformación de los expedientes y por otro lado, se suman las complejidades que se desprenden en materia de regulación del dominio del terreno. Es decir, que muchos de los municipios con los que nos encontramos trabajando aún no logran regularizar la titularidad del terreno donde se propone emplazar el CIC, y quedan sujetos también a los tiempos de gestión de los entes provinciales responsables de otorgar las resoluciones de afectación de los terrenos.</t>
  </si>
  <si>
    <t>Asistencia Técnico Financiera a los Cics</t>
  </si>
  <si>
    <t>Proyecto Realizado</t>
  </si>
  <si>
    <t>La diferencia entre lo programado y lo ejecutado surge de que la mayoría de los CICs financiados son de tipo rural, por lo cual sólo se necesita una cooperativa para llevar a cabo la construcción.</t>
  </si>
  <si>
    <t>Fortalalecimiento de Saberes Comunitarios</t>
  </si>
  <si>
    <t>Mesa de Gestión Asistida</t>
  </si>
  <si>
    <t>La diferencia registrada en el trimestre se debe que a partir de la extensa agenda de viajes para llevar a cabo el armado de los expedientes, como así también, el seguimiento de  las obras, no se ha podido por cuestiones de tiempo llegar a la totalidad preestablecida y es por ello que se ha dialogado con la Dirección de Promotores Territoriales para seguir con estas tareas, quienes han cooperado en la conformación y el acompañamiento de las mesas de gestión.</t>
  </si>
  <si>
    <t>Participación  Solidaria</t>
  </si>
  <si>
    <t>Joven Protagonista</t>
  </si>
  <si>
    <t>Los motivos por los que visibiliza un incremento en la cantidad de destinatarios directos e indirectos de la meta de referencia tienen relación con el incremento de Polítcas y Programas implementados durante el segundo trimestre. Es necesario mencionar que fueron implementadas las actividades llevadas a cabo en los distintos districtos a lo largo y ancho del país. Asi como también, se amplió y diversificó la convocatoria a las mismas, lo que permitió un mayor número de participantes.</t>
  </si>
  <si>
    <t>( 85 - 311 - 23 ) Pensiones no Contributivas</t>
  </si>
  <si>
    <t>UE: Comisión Nacional de Pensiones Asistenciales</t>
  </si>
  <si>
    <t>Atención de Pensiones Madres de 7 o más Hijos</t>
  </si>
  <si>
    <t>Atención de Pensiones Otorgadas por Legisladores</t>
  </si>
  <si>
    <t>Atención de Pensiones por  Invalidez</t>
  </si>
  <si>
    <t>Atención de Pensiones Leyes Especiales</t>
  </si>
  <si>
    <t>Atención Pensiones por Vejez</t>
  </si>
  <si>
    <t>( 85 - 311 - 24 ) Promoción del Empleo Social, Economía Social y Desarrollo Lo</t>
  </si>
  <si>
    <t>UE: Secretaría de Economía Social</t>
  </si>
  <si>
    <t>Asistencia Técnica y Financiera a Emprendedores</t>
  </si>
  <si>
    <t>Unidad Productiva Asistida</t>
  </si>
  <si>
    <t>Capacitación en Microcréditos a  Organizaciones</t>
  </si>
  <si>
    <t>Organización Capacitada</t>
  </si>
  <si>
    <t>Consorcio de Gestión Redes de  Microcréditos de la Economía Social</t>
  </si>
  <si>
    <t>Consorcio de Gestión Redes Fondeados</t>
  </si>
  <si>
    <t>El desvío corresponde a la adaptación y posterior modificación de la normativa que regula las acciones del programa, tanto operativas como de financiamiento. Esto provocó el ajuste de los instrumentos y la adapatación de las organizaciones a las nuevas condiciones del programa.</t>
  </si>
  <si>
    <t>( 85 - 311 - 26 ) Seguridad Alimentaria</t>
  </si>
  <si>
    <t>Asistencia Financiera para Conformación de Huertas</t>
  </si>
  <si>
    <t>La Planificación del Prohuerta para el 2015 se armó en base al crecimiento de los últimos años. El fuerte trabajo de difusión y actividades colectivas del Programa, como la Diplomatura, la Copa Prohuerta y el Taller de Género, influyeron positivamente en la llegada del ProHuerta a más hogares, superando así las metas previstas.</t>
  </si>
  <si>
    <t>Asistencia Alimentaria a Hogares Indigentes</t>
  </si>
  <si>
    <t>Ayuda Alimentaria</t>
  </si>
  <si>
    <t>El desvío registrado se debió a: a) la actualización de los padrones de titulares de los partidos del Gran Buenos Aires producto del cambio de modalidad de ejecución (transición de modalidad de ejecución descentralizada a centralizada) y b) que en algunas jurisdicciones se encuentra en proceso la renovación de los convenios.</t>
  </si>
  <si>
    <t>Módulo Alimentario Remitido</t>
  </si>
  <si>
    <t>No se alcanzó la meta porque esta actividad actúa frente a la demanda por emergencias climáticas y/o sociales.</t>
  </si>
  <si>
    <t>Asistencia Técnica y Financiera a Comedores Comunitarios</t>
  </si>
  <si>
    <t>Comedor Asistido</t>
  </si>
  <si>
    <t>Se cumplió con el 99% de la meta predicha para el período. La pequeña diferencia entre la cantidad programada y la efectivamente ejecutada se debe a que la reducción en la cantidad de organizaciones ejecutantes (comedores) por problemas de gestión o renuncia al financiamiento, ha sido escasamente mayor a la prevista. Cabe aclarar que la caída durante el segundo trimestre (10 casos) fue la proyectada y que por lo tanto el desfasaje actual se debe al arrastre de la diferencia del trimestre anterior.</t>
  </si>
  <si>
    <t>Creación y Consolidación Emprendimientos Productivos Alimentarios</t>
  </si>
  <si>
    <t>La meta responde a la demanda y la ejecución de esta meta logró alcanzar un 60% en el presente trimestre.</t>
  </si>
  <si>
    <t>Asistencia  Financiera a Comedores Escolares</t>
  </si>
  <si>
    <t>Se logró asistir casi a la totalidad de los comedores proyectados para el trimestre de referencia. La diferencia no reviste carácter de desvío.</t>
  </si>
  <si>
    <t>Capacitación en Nutrición</t>
  </si>
  <si>
    <t>Evento de Capacitación Realizado</t>
  </si>
  <si>
    <t>La cantidad de actividades ejecutadas es menor a lo programado, debido a que la ejecución de las mismas, se ha visto afectada por el calendario electoral en algunos distritos.</t>
  </si>
  <si>
    <t>Asistencia Brindada</t>
  </si>
  <si>
    <t>Capacitación a Facilitadores Primera Infancia</t>
  </si>
  <si>
    <t>Facilitador Capacitado</t>
  </si>
  <si>
    <t>Dada la articulación con el Programa "Creciendo Juntos" y las capacitaciones en Centros de Desarrollo Infantil, se generó una mayor demanda de capacitaciones durante el período informado.</t>
  </si>
  <si>
    <t>( 85 - 311 - 28 ) Inclusión Social y Fortalecimiento Infantil</t>
  </si>
  <si>
    <t>UE: Secretaría de Coordinación y Monitoreo Institucional</t>
  </si>
  <si>
    <t>Inscripción al Régimen de Monotributo Social</t>
  </si>
  <si>
    <t>Titular de Derecho</t>
  </si>
  <si>
    <t>Atento a lo dispuesto por Res. SC y MI N° 3375/2015 Art. 3 la Dirección Nacional de Fomento del Monotributo Social está llevando adelante el proceso de reorganización de las bases de datos a fin de determinar la clasificación de los inscriptos y proceder a dar de baja según corresponda en cada caso con el impacto en la distribución territorial.</t>
  </si>
  <si>
    <t>Fortalecimiento de Centros de Desarrollo Infantil Temprano</t>
  </si>
  <si>
    <t>Proyecto de Mejoramiento</t>
  </si>
  <si>
    <t>Kid de Material Lúdico</t>
  </si>
  <si>
    <t>( 85 - 311 - 38 ) Programa del Ingreso Social con Trabajo</t>
  </si>
  <si>
    <t>Ingresos de Inclusión Social</t>
  </si>
  <si>
    <t>Incentivo Liquidado</t>
  </si>
  <si>
    <t>La diferencia en la ejecución se debe a la dinámica de concurrencia de los titulares a las actividades previstas por diversas razones.</t>
  </si>
  <si>
    <t>Asistencia Técnica a Entes Ejecutores</t>
  </si>
  <si>
    <t>Terminalidad Educativa y Capacitación Acumulada al Trimestre</t>
  </si>
  <si>
    <t>Persona Incluída</t>
  </si>
  <si>
    <t>La diferencia entre lo estimado y ejecutado se debe a múltiples factores: algunos vinculados con las ausencias por enfermedades, problemas personales y situaciones muy particulares de los Titulares que no les han permitido asistir sostenidamente a los espacios de terminalidad educativa y capacitación específica; mientras que otros factores se deben a que los destinatarios están realizando o ya han concluído capacitaciones similares por fuera de las propuestas del Programa.</t>
  </si>
  <si>
    <t>Asistencia TécnicoFinanciera para la Promoción de la Comercialización</t>
  </si>
  <si>
    <t>La diferencia registrada en el trimestre se debe a modificaciones que optimizaron los procesos administrativos para la ejecución de las acciones planificadas.</t>
  </si>
  <si>
    <t>Impulso a la Vivienda Social Solidaria</t>
  </si>
  <si>
    <t>Solución Habitacional</t>
  </si>
  <si>
    <t>( 85 - 311 - 39 ) Acciones Inherentes a la Responsabilidad Social</t>
  </si>
  <si>
    <t>UE: Subsecretaría de Responsabilidad Social</t>
  </si>
  <si>
    <t>Promocion de la Responsabilidad Social</t>
  </si>
  <si>
    <t>Registro de Organizaciones de Responsabilidad Social</t>
  </si>
  <si>
    <t>Organizacion Registrada</t>
  </si>
  <si>
    <t>Fortalecimiento de Emprendimientos Sociales</t>
  </si>
  <si>
    <t>Emprendimiento Fortalecido</t>
  </si>
  <si>
    <t>Alianzas, Sinergias y Compromiso con otros Sectores</t>
  </si>
  <si>
    <t>Convenio de Cooperacion Firmado</t>
  </si>
  <si>
    <t>( 85 - 341 ) Secretaría Nacional de Niñez, Adolescencia y Familia</t>
  </si>
  <si>
    <t>( 85 - 341 - 44 ) Acciones para la Promoción y Protección Integral de los Derechos de Niños, Niñas y Adolescentes</t>
  </si>
  <si>
    <t>UE: Subsecretaría de Derechos para la Niñez, Adolescencia y Familia</t>
  </si>
  <si>
    <t>Consolidación/Conformación/ Espacios Institucionales Gubernamentales y no Gubernamentales.</t>
  </si>
  <si>
    <t>demoras en el circuito administrativo</t>
  </si>
  <si>
    <t>Acciones para el Fortalecimiento de Capacidades Organizaciones Gubernamentales y no Gubernamentales.</t>
  </si>
  <si>
    <t>mayor convocatoria de la prevista en los diversos eventos regionales del programa NUESTRO LUGAR</t>
  </si>
  <si>
    <t>a la fecha se encuentra ejecutando el proyecto firmado en el ejercicio anterior y a la fecha no concretó nueva firma</t>
  </si>
  <si>
    <t>Fortalecimiento Familiar  y/o Comunitario</t>
  </si>
  <si>
    <t>Asistencia a  Adolescentes Infractores a la Ley Penal</t>
  </si>
  <si>
    <t>variaciones en la demanda judicial</t>
  </si>
  <si>
    <t>Transferencia de Capacidades y Construcción de Espacios Institucionales Gubernamentales</t>
  </si>
  <si>
    <t>las jurisdicciones que presentaron proyectos tenian rendiciones pendientes</t>
  </si>
  <si>
    <t>Prevención de la Vulneración de Derechos</t>
  </si>
  <si>
    <t>Fortalecimiento Institucional de Organizaciones Territoriales</t>
  </si>
  <si>
    <t>( 85 - 341 - 45 ) Políticas Federales para la Promoción de los Derechos de Niños y Adolescentes</t>
  </si>
  <si>
    <t>UE: Subsecretaría de Desarrollo Institucional e Integración Federal</t>
  </si>
  <si>
    <t>Promoción de Fortalecimiento Familiar y Comunitario</t>
  </si>
  <si>
    <t>Taller Socio-Familiar Realizado</t>
  </si>
  <si>
    <t>razones de orden administrativo</t>
  </si>
  <si>
    <t>Fortalecimiento para el Sistema de Protección de Derechos</t>
  </si>
  <si>
    <t>Fortalecimiento Institucional y Transferencia de Tecnologías</t>
  </si>
  <si>
    <t>Seminarios</t>
  </si>
  <si>
    <t>razones de orden administrativo y problemas de documentacion de la parte requirente</t>
  </si>
  <si>
    <t>Investigaciones Científicas en Infancia y Adolescencia</t>
  </si>
  <si>
    <t>Asistencia Financiera a Organizaciones Gubernamentales y no Gubernamentales</t>
  </si>
  <si>
    <t>( 85 - 341 - 46 ) Promoción y Protección de los Derechos de Adultos Mayores</t>
  </si>
  <si>
    <t>UE: Dirección Nacional de Políticas para Adultos Mayores</t>
  </si>
  <si>
    <t>Atención de Adultos Mayores en Institutos</t>
  </si>
  <si>
    <t>no hubo demanda bajo los criterios de alto nivel de dependencia que requiera atención institucional en las residencias</t>
  </si>
  <si>
    <t>Asistencia Técnica para la Atención de Adultos Mayores</t>
  </si>
  <si>
    <t>demoras en el circuito adminsitrativo</t>
  </si>
  <si>
    <t>Capacitación en Servicios Brindados a Adultos Mayores</t>
  </si>
  <si>
    <t>Reorganización al interior del programa nacional de cuidadores domiciliarios con motivo de la mayor demanda con motivo de la mayor demanda, se amplio para cubrir mayor cantidad de personas capacitadas</t>
  </si>
  <si>
    <t>Promoción de los Derechos de los Adultos Mayores</t>
  </si>
  <si>
    <t>demoras en el cirucito administrativo</t>
  </si>
  <si>
    <t>( 85 - 341 - 47 ) Promoción y Asistencia a los Centros de Desarrollo Infantil Comunitarios</t>
  </si>
  <si>
    <t>UE: Comisión de Promoción y Asistencia de los Centros de Desarrollo Infantil Comunitarios</t>
  </si>
  <si>
    <t>Acciones Directas a Jardines Maternales</t>
  </si>
  <si>
    <t>variaciones en la demanda por enferemdades invernales</t>
  </si>
  <si>
    <t>Asistencia Técnica a Organizaciones Gubernamentales y no Gubernamentales</t>
  </si>
  <si>
    <t>demoras en el circuito administrativo por cargos pendienes de las organizaciones solicitantes y acutalizacion de documentación</t>
  </si>
  <si>
    <t xml:space="preserve"> TOTAL PROGRAMAS BAJO SEGUIMIENTO DE MINISTERIO DE DESARROLLO SOCIAL</t>
  </si>
  <si>
    <t xml:space="preserve"> AÑO DEL BICENTENARIO DEL CONGRESO DE LOS PUEBLOS LIBRES</t>
  </si>
  <si>
    <t>Diferencia
%</t>
  </si>
  <si>
    <t>Causas de los desvíos acumulados al Trimestre 2 (3)</t>
  </si>
  <si>
    <t>Sin informar.</t>
  </si>
  <si>
    <t>(5)</t>
  </si>
  <si>
    <t>El desvío se debe a la incorporación de un nuevo programa establecido en febrero del corriente con el Banco Nación que provocó un aumento en las capacitaciones no previsto.</t>
  </si>
  <si>
    <t>El desvío positivo se produce por el aumento en la emisión de informes de precios testigo debido que por su número dependen de la cantidad de requerimientos externos.</t>
  </si>
  <si>
    <t>El desvío negativo registrado en esta meta corresponde a proyectos planificados pero no finalizados.</t>
  </si>
  <si>
    <t>El desvío se atribuye a una menor cantidad de solicitudes. Estos informes se realizan a partir de requerimientos externos con lo cuál está sujeto a diversas variaciones .</t>
  </si>
  <si>
    <t>El desvío se encuentra dentro de los parámetros esperados, teniendo en cuenta que las licencias se originan en su mayor parte a demanda de los usuarios, quienes son los que inician las tramitaciones correspondientes.</t>
  </si>
  <si>
    <t>El desvío se encuentra dentro de los parámetros esperados. Este valor depende de la demanda de registros de terceros y por lo tanto es muy difícil estimarlo con precisión.</t>
  </si>
  <si>
    <t>El porcentaje de inspecciones fue menor a lo planificado, esto surge como consecuencia de  demandas institucionales que han derivado un esfuerzo adicional de tareas sin afectar la seguridad radiologica nuclear de las instalaciones reguladas.</t>
  </si>
  <si>
    <t>La mayor parte de las evaluaciones se realizan a demanda, por lo cual es muy dificil estimar la frecuencia de realización de las mismas, garantizandose que cada evaluación demandada es respondida en tiempo y forma.</t>
  </si>
  <si>
    <t>El desvío encuentra su antecedente en el incumplimiento de los requisitos establecidos en los Pliegos de Bases y Condiciones para acceder a las licencias de servicios de comunicación audiovisual por parte de los peticionantes y oferentes, lo que originó el rechazo de 99 (NOVENTA Y NUEVE) trámites.</t>
  </si>
  <si>
    <t xml:space="preserve">El desvío es producto de una menor cantidad de inspecciones en el primer trimestre debido a que todavia no se encontraba aprobado el Plan Anual de Inspecciones, con lo cuál parte de lo planificado en dicho trimestre se llevó a cabo en el segundo originando una sobreejecución.
</t>
  </si>
  <si>
    <t>El desvío se originó por una mayor carga administrativa a los fiscalizadores del area subjetiva para la evaluacion de lo visualizado y la realizacion del dictamen correspondiente a cada visualizacion, como asi tambien, el no haberse podido concretar la incorporacion de personal asignado al area de Fiscalizacion.</t>
  </si>
  <si>
    <t>Las diferencias generadas entre lo proyectado y lo ejecutado tienen que ver con la variacion programatica de los cronogramas de examenes finales que se desarrollan en las distintas Instituciones Adscriptas al ISER.</t>
  </si>
  <si>
    <t>El desvio se debe a que en la linea de Fomeca/Campaña comunitaria se presentaron menos proyectos de los previstos, mientras que en la linea FOMECA/Programa semanal, la cual, insume montos ampliamente superiores se presentaron mas de los estipulados.</t>
  </si>
  <si>
    <t>La diferencia entre lo ejecutado y lo proyectado se debe a la prorroga otorgada en el cierre de dos linas del FONDO DE FOMENTO CONCURSABLE PARA MEDIOS DE COMUNICACION AUDIOVISUAL (FOMECA) que llevaron a la realizacion de mas talleres de capacitacion a destinatarios para su presentacion</t>
  </si>
  <si>
    <t>S/I</t>
  </si>
  <si>
    <r>
      <rPr>
        <sz val="11"/>
        <color indexed="9"/>
        <rFont val="SansSerif"/>
      </rPr>
      <t>´</t>
    </r>
    <r>
      <rPr>
        <sz val="11"/>
        <color indexed="8"/>
        <rFont val="SansSerif"/>
      </rPr>
      <t>(5)</t>
    </r>
  </si>
  <si>
    <t>El desvío corresponde a que durante el trimestre el Organismo fué invitado a participar  de conferencias no programadas y se adelantaron clases de las diplomaturas de l Universidad de Gral. Sarmiento y Gral. San Martín.</t>
  </si>
  <si>
    <t>El desvió corresponde a que aún no se ha incorporado el sistema de conteo de visitas a la página Web.</t>
  </si>
  <si>
    <t>Se verifican desvíos, dado que los proyectos no se encontraban disponibles para su ingreso al circuito de pago.</t>
  </si>
  <si>
    <t>Existe un desvío entre la meta programada y ejecutada, dado que beneficiarios han recibido la cobertura de Obra Sociales. Además existen otros beneficiarios que no se han presentado para recibir la prestación.</t>
  </si>
  <si>
    <t>Disminuyó la demanda por parte de los organismos y los revelamientos y carga en la base de datos se están realizando con los recursos humanos del SIEMPRO-SISFEM que en algunos casos solo requieren del apoyo técnico para los Relevamientos. Por tal motivo el promedio para este año se reprogramó de 15000 a 5000.</t>
  </si>
  <si>
    <t>El desvío se encuentra dentro de los parámetros establecidos. La emisión de actas de determinación se realiza dentro de los plazos de las investigaciones, aunque no siempre a la fecha de vencimiento.</t>
  </si>
  <si>
    <t>Desvío no controlable. De acuerdo a los requeirmientos.</t>
  </si>
  <si>
    <t>De acuerdo a los requerimientos de informes.</t>
  </si>
  <si>
    <t>Meta ligada a situaciones climáticas.</t>
  </si>
  <si>
    <t>Desvío no controlable.</t>
  </si>
  <si>
    <t>Una señal fuera de servicio.</t>
  </si>
  <si>
    <t>Sin informar por la EDN.</t>
  </si>
  <si>
    <t>Nuevas Agregadurias de Defensa, creadas por Res. Nº 646/13 MINIDEF no se ha dado cumplimiento debido a que a la fecha se encuentran pendientes de firma por parte de Presidencia, los Decretos de designación de TRES (3) Agregados de Defensa.</t>
  </si>
  <si>
    <t>Por falta de insumos. Demoras en la adquisición de insumos - Planta Caseros.</t>
  </si>
  <si>
    <t>En el segundo trimestre egresaron (11) cursantes más de lo previsto en el primer curso Seguridad Informática para Operadores / Administradores - nivel 1. En el primer trimestre egresaron 3 cursantes más de lo previsto de acuerdo al siguiente detalle: 2 más en el Curso Básico Conjunto de Inteligencia para Oficiales y 1 más en el Curso Básico Conjunto de Inteligencia para Suboficiales.</t>
  </si>
  <si>
    <t>No se ejecuto en el Primer Trimestre, por modificación de fechas previstas según Plan Anual de Adiestramiento.</t>
  </si>
  <si>
    <t>El desvío se produjo debido a que los animales fueron destinados a Subastas Públicas.</t>
  </si>
  <si>
    <t>Reducción de horas de vuelo asignadas.</t>
  </si>
  <si>
    <t>Falta de requerimiento de carga.</t>
  </si>
  <si>
    <t>Incremento de operaciones por motivos estacionales.</t>
  </si>
  <si>
    <t>Por las caracteríasticas del servicio que presta este programa, las metas son variables y sujetas a demanda.</t>
  </si>
  <si>
    <t>El desvío es producto de la capacitación que el personal del área esta llevando a cabo. La metodología de edición cartográfica fue modificada; por otra parte incluye procedimientos más actuales y eficaces. Esto requiere que el personal involucrado se capacite adquiriendo los conocimientos necesarios.</t>
  </si>
  <si>
    <t>Se trata de una actividad a demanda. No se conocen con precisión el número de alumnos de organismos públicos que asistirán a los cursos programados; el valor de la meta se obtiene en función de los valores promedios obtenidos en los años anteriores.</t>
  </si>
  <si>
    <t>Se trata de una actividad a demanda. No se conocen con precisión el número de alumnos que asistirán a los cursos programados; el valor de la meta se obtiene en función de los valores promedios obtenidos en los años anteriores.</t>
  </si>
  <si>
    <t>La certificación de obras para importación y exportación depende de la demanda externa, que no es controlada por el organismo.</t>
  </si>
  <si>
    <t>La autorización de impresión de publicaciones depende de la demanda externa, que no es controlada por el organismo.</t>
  </si>
  <si>
    <t>Esta actividad depende exclusivamente de los vuelos aerofotogramétricos. Estos son coordinados con las Fuerzas Armadas. La Armada Argentina informó que en el segundo semestre del año el avión sería inmovilizado para realizar su mantenimiento, por lo cual se aunaron esfuerzos para realizar una mayor producción de esta meta física en la primer parte del año.</t>
  </si>
  <si>
    <t>Desvío menor al 5%; atraso no corregible.</t>
  </si>
  <si>
    <t>Desvío no significativo</t>
  </si>
  <si>
    <t>Desvío asociado al aumento de cantidad de informes judiciales y policiales respondidos</t>
  </si>
  <si>
    <t>Demoras en proceso de capacitación por parte de empresa proveedora de nuevo sistema de radiosondeo</t>
  </si>
  <si>
    <t>Falta completar dotación de observadores por bajas vegetativas y jubilaciones. Demoras en habilitaciones de nuevos observadores.</t>
  </si>
  <si>
    <t>Demoras en entrega de material y en el plan de instalación de nuevas estaciones automáticas.</t>
  </si>
  <si>
    <t>No controlable.</t>
  </si>
  <si>
    <t>Una obra no finalizó.</t>
  </si>
  <si>
    <t>Dos obras en ejecución iniciaron antes de lo previsto en la prog. Inicial</t>
  </si>
  <si>
    <t>La mejora es temporal</t>
  </si>
  <si>
    <t>Dos obras no finalizaron en las fechas previstas.</t>
  </si>
  <si>
    <t>No finalizaron 4 obras previstas en este período.</t>
  </si>
  <si>
    <t>Una obra prevista no finalizó en 2º trimestre.</t>
  </si>
  <si>
    <t>Seis contratos con prórroga; de éstos 2 con diferencia de longitud.</t>
  </si>
  <si>
    <t>Tres obras no iniciaron; 1 con diferencia de longitud y otra con prórroga.</t>
  </si>
  <si>
    <t>Dos obras no finalizaron en la fecha prevista.</t>
  </si>
  <si>
    <t>Dos obras previstas para finalizar en el primer trimestre finalizaron en el segundo trimestre (71 km); otra obra no finalizó aún, según lo previsto.</t>
  </si>
  <si>
    <t>Dos obras previstas para el período no finalizaron.</t>
  </si>
  <si>
    <t>No inició la obra prevista para este período.</t>
  </si>
  <si>
    <t>En la partida global 0,6 km m de metas corresponden a 1 obra finalizada en 2014 no informada. Una obra no finalizó en el 2° trimestre.</t>
  </si>
  <si>
    <t>En la partida global 105 m de metas corresponden a 1 obra finalizada en 2014 no informada oportunamente.</t>
  </si>
  <si>
    <t>En la global 10 km de metas corresponden a 9 obras civiles finalizadas en 2014 no informados oportunamente y el resto a 1 obra civil finalizada en el primer trimestre, no prevista. En segundo trimestre a 4 obras no finalizadas en el período y en la partida global no finalizó 1 obra.</t>
  </si>
  <si>
    <t>Trimestre 1º: una obra no finalizó en la fecha prevista. En la partida global 3,25 km corresponden a  4 obras finalizadas en 2014 no informadas, el resto a 3 obras no previstas en la programación inicial. Trimestre 2º: 3 Obras previstas no finalizaron en el período (Global). 1 obra no finalizó en la fecha prevista.</t>
  </si>
  <si>
    <t>Una obra finalizó antes que la fecha prevista. En la Global 1 obra no finalizó en la fecha prevista, 787,51 km de metas corresponden a 12 obras finalizadas en el 2014 no informadas y el resto a 5 obras finalizadas en el trimestre no previstas. Trimestre 2º: dos obras de la partida global no finalizaron.</t>
  </si>
  <si>
    <t>Los 43 km de metas en el primer trimestre corresponden a obras de la partida global, que no fueron informadas en el 2014. Trimestre 2º: 1 obra no finalizó.</t>
  </si>
  <si>
    <t>No existe desvío.</t>
  </si>
  <si>
    <t>Problemas climáticos.</t>
  </si>
  <si>
    <t>La diferencia se debe a la fluctuación de la oferta y la demanda de productos.</t>
  </si>
  <si>
    <t>La diferencia se debe a que ha impactado mas de lo esperado el Día del Ambiente.</t>
  </si>
  <si>
    <t>La diferenca se debe a que técnicos del sector estan dedicados a otras actividades impevistas.</t>
  </si>
  <si>
    <t>La diferencia se debe a la diverisdad de los proyectos que  es dificil estimar la precisión.</t>
  </si>
  <si>
    <t>Programa BID N° 1865/OC-AR se otorgo una prorroga hasta el 31/12/2015 negociando las nuevas metas y concluir el año con asistencias en un máximo de 500 Empresas Asistidas</t>
  </si>
  <si>
    <t>Insuficiencia de crédito.</t>
  </si>
  <si>
    <t>Insuficencia de crédito.</t>
  </si>
  <si>
    <t>A la finalización del 2° trimestre se encuentran 209 certificados en las distintas areas de la SAYDS (-53).</t>
  </si>
  <si>
    <t>Se hizo un curso más.</t>
  </si>
  <si>
    <t>Se presentaron menos pedidos de autorizaciones por parte de las empresas        (-143).</t>
  </si>
  <si>
    <t>Se realizaron 32 inspecciones más que las previstas, debido a una reprogramación en empresas de baja o nula complejidad de fiscalización.</t>
  </si>
  <si>
    <t>No se alcanzó la meta por falta de personal técnico, vehículos, calendario hábil, etc.</t>
  </si>
  <si>
    <t>El desvío se justifica por el abordaje de un caso de mayor embergadura del habitual.</t>
  </si>
  <si>
    <t>La meta es menor porque no salieron durante el trimestre todas las licitaciones de gases ni de combustibles programadas.</t>
  </si>
  <si>
    <t>Programado 2° trimestre:400 agentes capacitados. La diferencia en mayor cantidad de ejecución a lo programado obedece a que parte de las actividades de formación que no pudieron realizarse en el 1° trimestre, se realizaron en el 2° trimestre.</t>
  </si>
  <si>
    <t>Programado 2° trimestre: 3. La falta de ejecución, obedece a que las adquiciciones para equipar el resto de las brigadas de distintas jurisdicciones estan en este momento en plena gestión, esperando contar con los elementos para equiparlas en los próximos dos trimestres.</t>
  </si>
  <si>
    <t>El desvío acumulado se debe a la contracción del comercio mundial que repercute en una caída de las exportaciones de la República Argentina. Este comportamiento no fue reflejado en los pronósticos de los organismos especializados , los cuales pronosticaron un crecimiento del  mercado mundial para el 2015.</t>
  </si>
  <si>
    <t>El desvío acumulado se produjo debido a que no han sido resueltos los requerimientos por parte de las empresas para iniciar circuito administrativo de resolución del régimen.</t>
  </si>
  <si>
    <t>El desvío acumulado se debe a que las causas resultan ser facultativas de la Autoridad de Aplicación y además depende de las solicitudes efectuadas.</t>
  </si>
  <si>
    <t xml:space="preserve">En algunos casos es complicado estimar los dictámenes que la Dirección realiza en el transcurso del trimestre para cumplir con lo planificado y/o estimado debido a que el cumplimiento obedece en parte a factores que están fuera del ámbito de dicha Dirección. </t>
  </si>
  <si>
    <t xml:space="preserve">Los proyectos no los genera la Dirección Nacional Inversión Pública sino que vienen presentados por organismos públicos (nacionales, provinciales y municipales) y también de los países que forman parte del Fondo de Convergencia Estructural MERCOSUR (FOCEM). Durante el segundo trimestre del 2015 se recibieron presentaciones de las cuales parte de ellas se devolvieron con comentarios y observaciones, actualmente los organismos no las han vuelto a presentar. </t>
  </si>
  <si>
    <t>En el mismo sentido que para la ejecución del trimestre, la principal incidencia en la sobreejecución física estuvo dada por el cómputo de talleres de formación para Conciliadores (COPREC).</t>
  </si>
  <si>
    <t xml:space="preserve">El desvío se explica por la mayor actividad del segundo trimestre, básicamente por mayor cantidad de casos sujetos a intervención. </t>
  </si>
  <si>
    <t>Durante el próximo trimestre se espera comenzar a revertir, en términos acumulados, la subejecución del primer trimestre, que es la que explica principalmente la subejecución del semestre.</t>
  </si>
  <si>
    <t>El desvío acumulado tiene su orígen en la gran cantidad de recursos derivados para  el estudio y auditoría de los mercados de frutas y vinos y por ende no se pudo cumplir con los cierres de los dictámenes correspondientes.</t>
  </si>
  <si>
    <t>Los desvios se generan por los Fondos que comienzan a operar y aquellos que se cancelan en cada período.</t>
  </si>
  <si>
    <t xml:space="preserve">Con relación al desvio positivo acumulado, cabe destacar que según la modificación del manual de procedimientos se planteó un nuevo objetivo de auditar al menos una vez en el término de 3 años a todas las aseguradoras, dando un promedio trimestral de 15 entidades a verificar en lo que respecta a inspecciones patrimoniales de rutina. </t>
  </si>
  <si>
    <t xml:space="preserve">El desvío negativo fue ocasionado por fallas en la estimación trimestral. La programación para el ejercicio 2015 se basó en el comportamiento histórico y se presentaron variaciones no previstas y no controlables a priori. </t>
  </si>
  <si>
    <t xml:space="preserve">La cifra informada es provisoria dado que el sistema de registro del organismo establece un procedimiento especial que ocasiona un rezago en la obtención de la información sobre causas resueltas.  </t>
  </si>
  <si>
    <t>El desvío se debe a la incorporación de nuevos pacientes, provenientes del Programa Incluir Salud.</t>
  </si>
  <si>
    <t>Ejecución acorde a las expectativas del Programa.</t>
  </si>
  <si>
    <t>La adquisición de insumos para la Campaña de Invierno, que históricamente la venia haciendo este programa, pasaron a la órbita del Programa REMEDIAR. Por tal motivo las metas propuestas para el 2015 se verán afectadas.</t>
  </si>
  <si>
    <t>No se realizaron impresionesen lo que va del año, se distribuyó material remanente de 2014.</t>
  </si>
  <si>
    <t>La capacitación en servicio se realiza en servicios jurisdiccionales, en torno a los problemas propios de desempeño y en los respectivos lugares de trabajo. Resulta variable la cantidad de personas alcanzadas con la capacitación, lo cual depende, básicamente, del tamaño y complejidad del servicio abordado.</t>
  </si>
  <si>
    <t>Se distribuyeron bombas extratoras de leche.</t>
  </si>
  <si>
    <t>Subejecución provincial.</t>
  </si>
  <si>
    <t>Se concretó el pase de esta meta, que venía realizándose en forma conjunta, al Plan Sumar.</t>
  </si>
  <si>
    <t>El desvío en el total acumulado corresponde a la demora en el reporte de las intervenciones realizadas en el 2º trimestre, ya que el 1º trimestre reajustado al cierre del 2º  superó la meta correspondiente.</t>
  </si>
  <si>
    <t>El desvío negativo entre lo ejecutado y la meta para el segundo trimestre se debe principalmente a la caída de la Cobertura Efectiva Básica, originada por el cumplimiento de los 8 meses de gracia desde la incorporación de prestaciones que brindan Cobertura y la facturación de las mismas, que suele incurrir en demoras. De todos los grupos poblacionales se trata del grupo etario con menor desvío respecto a la meta.</t>
  </si>
  <si>
    <t>El desvío negativo entre lo informado y la meta para el segundo trimestre se debe, principalmente, a la caída de CEB originada por el cumplimiento de los 8 meses de gracia desde la incorporación de  prestaciones que brindaban Cobertura Efectiva Básica (CEB) y la facturación de las mismas, que suele incurrir en demoras. Por otro lado, existe una baja concurrencia de este grupo poblacional al sistema de salud, lo que repercute negativamente en la Cobertura Efectiva.</t>
  </si>
  <si>
    <t>Para el grupo de mujeres entre 20 y 64 años jurisdicciones de gran peso poblacional como Buenos Aires y CABA se encontraron por debajo de los valores de referencia para contribuir a la meta, constituyendo el principal motivo del desvío negativo en el indicador. Cabe destacar que recién a partir de Junio de 2014 estas jurisdicciones finalizaron el proceso formal de adhesión al Programa SUMAR. Esto significó que no hayan podido implementar efectivamente el programa SUMAR en la red de establecimiento de salud y contribuir en niveles de Cobertura Efectiva Básica acordes a las metas establecidas. Al momento de realizar la planificación 2015 se contempló la contribución delas mismas para alcanzar el desempeño esperado.</t>
  </si>
  <si>
    <t>La contribución a la superación de la meta a nivel país se debe, en mayor medida, a los desempeños de las provincias de Buenos Aires, Tucumán, Misiones y Córdoba, las cuales superaron ampliamente las metas fijadas.</t>
  </si>
  <si>
    <t>Las proyecciones siempre son estimativas.</t>
  </si>
  <si>
    <t xml:space="preserve">La capacitación virtual se está realizando desde el mes de mayo y la demanda superó lo esperado. </t>
  </si>
  <si>
    <t>Algunas evaluaciones de residencias  que fueron postergadas en el 1° trimestre se realizaron en este período.</t>
  </si>
  <si>
    <t>El incremento en la cantidad promedio de becarios se debe a que en la Convocatoria a Becas Carrillo Oñativia 2015 se otorgaron 300 becas, que comenzaron en el mes de mayo de 2015. Asimismo por Resolución Ministerial Nº 198 del 25 de febrero de 2015 se aprobaron 8  becas de investigación en "Enfermedad Celíaca". Por lo tanto, en la actualidad se cuenta con 308 becarios en total.</t>
  </si>
  <si>
    <t>El desvío obedece a que, durante el primer trimestre, fue necesaria la realización de un mayor número de talleres en terreno para acompañar la formulación de los Planes de Mejora (para la 1º cohorte de Municipios certificados como Responsables).</t>
  </si>
  <si>
    <t>El desvío se produce por dificultades administrativas y contractuales de los RRHH de la Coordinación Nacional del Programa, lo cual obstaculiza la asistencia técnica y acompañamiento de los municipios en terreno.</t>
  </si>
  <si>
    <t xml:space="preserve">El desvío durante el segundo trimestre se produce por demoras en la elaboración de contenidos de la Guía de Análisis de Situación de Salud Local y la Guía de Evaluación Participativa. </t>
  </si>
  <si>
    <t>El desvío se produce, principalmente, porque se esperaba iniciar una nueva cohorte de Planes de Mejora para municipios en el segundo trimestre, pero por problemas administrativos y contractuales se retrasó el inicio y, por lo tanto, los procesos encadenados en este sentido.</t>
  </si>
  <si>
    <t>La demanda resultó superior a lo esperado.</t>
  </si>
  <si>
    <t>Se produjeron dificultades administrativas y contractuales, por lo cual, los procesos tendientes al financiamiento de Proyectos Locales y Planes de Mejora que no pudieron ser realizados, se replanificaron para el tercer trimestre del año.</t>
  </si>
  <si>
    <t>Actividades parcialmente reprogramadas para el tercer trimestre.</t>
  </si>
  <si>
    <t>Este desvío se produce en virtud de que se han realizado más entregas de Kits audiovisuales que las esperadas para el trimestre.</t>
  </si>
  <si>
    <t>Si bien a lo largo del año la ejecución se acerca a lo programado, no es una actividad de ejecución regular.</t>
  </si>
  <si>
    <t>Las publicaciones se encuentras en proceso de aprobación y publicación.</t>
  </si>
  <si>
    <t>Por reprogramación de actividades.</t>
  </si>
  <si>
    <t>Por mayor demanda.</t>
  </si>
  <si>
    <t>La capacitación sobre prevención de accidentes laborales puede ser la causa del desvió en esta meta.</t>
  </si>
  <si>
    <t>Se reorganizó el área administrativa y se  sumo personal con el fin de garantizar la entrega de los certificados en el día.</t>
  </si>
  <si>
    <t>Fueron reprogramadas las actividades en algunas provincias debido a cambios en autoridades jurisdiccionales.</t>
  </si>
  <si>
    <t>El incremento se debe a que en el trimestre se dictaron dos módulos de la Diplomatura en Hemoterapia.</t>
  </si>
  <si>
    <t>La demora se debe a que la LPI 1.070 se encuentra en etapa de adjudicación y firma de contratos. Lo que se distribuyó  corresponde al remanente de una licitación anterior.</t>
  </si>
  <si>
    <t>Por desperfectos en la página no se pudo verificar con exactitud la adhesión de organizaciones.</t>
  </si>
  <si>
    <t>El desvío se debe a la implementación de una estrategia recomendada por la OMS, por la cual se ofrece tratamiento independientemente del nivel de CD4 del paciente.</t>
  </si>
  <si>
    <t>La asistencia nutricional no se mantiene regular en los respectivos trimestres. Las metas previstas para los trimestres son un promedio de la estimación anual.</t>
  </si>
  <si>
    <t>El desvío se debe a la incorporación de nuevas jurisdicciones a la distribución.</t>
  </si>
  <si>
    <t>El desvío se debe al retraso en la licitación de materiales gráficos.</t>
  </si>
  <si>
    <t>El desvío se debe al retraso y a la falta de entrega de algunos renglones de las compras en curso.</t>
  </si>
  <si>
    <t xml:space="preserve">Variación esperada en la población asistida en el Banco Nacional de Drogas Oncológicas, por incorporación de pacientes de otras jurisdicciones. </t>
  </si>
  <si>
    <t>Se mantiene la continuidad de tratamientos de pacientes activos en el padrón. El incremento se asocia a la mayor admisión de pacientes ingresados.</t>
  </si>
  <si>
    <t>Se incluyen las certificaciones expedidas por las provincias, a nivel nacional.</t>
  </si>
  <si>
    <t>La no coincidencia de lo ejecutado con lo programado se debe a que el Programa provee de audífonos e implantes a cada jurisdicción, en función de los casos que hayan podido detectar, diagnosticar y reportar, en menores de 4 años. La Programación para compras se realiza de modo estimativo.</t>
  </si>
  <si>
    <t>La demanda de capacitación fue menor a lo esperada.</t>
  </si>
  <si>
    <t xml:space="preserve">Hubo una  mayor demanda de traslados en el orden local y en  las cobertura de los trenes de de desarrollo social y sanitario, Eva Perón y Dr. Ramon Carrillo. Además de la Cobertura en Tecnópolis se inició antes de lo esperado. </t>
  </si>
  <si>
    <t>Los botiquines distribuidos corresponden a las Entregas N° 135, 136 y 137 del Programa Remediar. La sobre ejecución obedece a la asistencia logística del Programa Remediar a otros programas de salud.</t>
  </si>
  <si>
    <t>El incremento se debe distribución de medicamentos de programas asistidos en la logística por el Programa Remediar; particular del Programa REDES, los cuales fueron incluidos en los botiquines Remediar.</t>
  </si>
  <si>
    <t xml:space="preserve">Redefinición de fechas de inicio de actividades por parte de las provincias y ajustes en la planificación. </t>
  </si>
  <si>
    <t>El desvío en la cantidad de personas empadronadas se debe principalmente a la
demora en el ingreso a la segunda etapa de Redes de la provincia de Buenos Aires, cuyos empadronados en la nueva área programática, habían sido contabilizados al momento de presentar la planificación del indicador.</t>
  </si>
  <si>
    <t>La sobre ejecución que se registra en las metas de clasificación y seguimiento
responde a diversas causas. En primer lugar, a las capacitaciones realizadas a agentes sanitarios y enfermeros de distintas provincias para el abordaje de personas con riesgo cardiovascular global. En segundo lugar, al fortalecimiento de los equipos de apoyo a la microgestión, que acompañan y colaboran activamente con los equipos de salud provinciales en los procesos de empadronamiento, clasificación y seguimiento. Por último, en junio de 2015 finalizo uno de los préstamos que financian el Programa REDES, lo que generó que se incrementaran los esfuerzos de los proyectos provinciales en los meses previos, para alcanzar las metas previstas en los indicadores de clasificación y
seguimiento, que tenían mayores demoras en su ejecución.</t>
  </si>
  <si>
    <t>Se difirieron los cursos previstos, por cuestiones de agenda de las autoridades participantes.</t>
  </si>
  <si>
    <t xml:space="preserve">Se difirieron los cursos previstos, por cuestiones de agenda de las autoridades participantes.Se ejecutó una capacitación un taller con Universidades. </t>
  </si>
  <si>
    <t>Sólo se ejecutó la entrega de 50 folletos en el taller con Universidades. La diferencia programada se entregará en los próximos encuentros.</t>
  </si>
  <si>
    <t>Se dio de baja a los beneficiarios con doble cobertura, a partir del cruce de datos en el sistema Sintys (Sistema de Identificación Nacional Tributario y Social).</t>
  </si>
  <si>
    <t>Estimación corregible en el ejercicio.</t>
  </si>
  <si>
    <t>Mayor respuesta a la demanda.</t>
  </si>
  <si>
    <t xml:space="preserve">Se  efectuaron las capacitaciones con financiamiento del Proyecto FESP, con leves variaciones con respecto a lo previsto. </t>
  </si>
  <si>
    <t>La ejecución es informada con retraso por las provincias, por lo que se ajustará en el cierre anual.</t>
  </si>
  <si>
    <t>La ejecución se ajustará en le cierre anual. A la fecha se ha recibido la información de jurisdicciones nacionales y parcialmente de las jurisdicciones, provinciales; pero se considera que se cumplió con lo programado, ya que se entregó a todas las jurisdicciones el insecticida y demás elementos necesarios para los tratamientos químicoas (rociados) de las viviendas previstas a tratar.</t>
  </si>
  <si>
    <t>La ejecución se ajustará en le cierre anual. A la fecha se ha recibido la información de jurisdicciones nacionales y parcialmente de las jurisdicciones, provinciales; pero se considera que se cumplió con lo programado ya que se entregó a todas las jurisdicciones el insecticida irritantes y demás elementos necesarios para la evaluación entomológica (vigilancia) de las  viviendas previstas a evaluar.</t>
  </si>
  <si>
    <t>La ejecución se ajustará en le cierre anual. A la fecha se ha recibido la información de jurisdicciones nacionales y parcialmente de las jurisdicciones, provinciales; pero se considera que se cumplió con lo programado ya que se efectuaron las capacitaciones con financiamiento del Proyecto FESP, según lo previsto</t>
  </si>
  <si>
    <t>La ejecución se ajustará en le cierre anual. A la fecha se ha recibido la información de jurisdicciones nacionales y parcialmente de las jurisdicciones, provinciales; pero se considera que se cumplió con lo programado ya que se entregó a todas las jurisdicciones, irritantes y los demás elementos necesarios para la evaluación entomológica (vigilancia) de las viviendas previstas a evaluar.</t>
  </si>
  <si>
    <t>La ejecución se ajustará en le cierre anual. A la fecha se ha recibido la información de jurisdicciones nacionales y parcialmente de las jurisdicciones, provinciales; pero se considera que se cumplió con lo programado ya que se entregó a todas las jurisdicciones el insecticida y demás elementos necesarios para los tratamientos químicoas (rociados) de las viviendas previstas a tratar.</t>
  </si>
  <si>
    <t>La ejecución se ajustará en le cierre anual. A la fecha se ha recibido la información de jurisdicciones nacionales y parcialmente de las jurisdicciones, provinciales; pero se considera que se cumplió lo programado ya que se entregó medicación y demás elementos necesarios para la atención de las personas previstas.</t>
  </si>
  <si>
    <t>La ejecución se ajustará en le cierre anual. A la fecha se ha recibido la información de jurisdicciones nacionales y parcialmente de las jurisdicciones, provinciales; pero se considera que se cumplió con lo programado ya que se entregó reactivos y demás elementos necesarios para los estudios serológicos de Chagas previstos.</t>
  </si>
  <si>
    <t>La ejecución se ajustará en le cierre anual. A la fecha se ha recibido la información de jurisdicciones nacionales y parcialmente de las jurisdicciones, provinciales; pero se considera que se cumplió con lo programado ya que se efectuaron capacitaciones con financiamiento del Proyewcto FESP, según lo previsto.</t>
  </si>
  <si>
    <t>El desvío se debe a que la Ciudad Autónoma de Buenos Aires no presentó la ejecución.</t>
  </si>
  <si>
    <t>La diferencia se debe a la incorporacion de la 10ma. cohorte y a que algunas provincias adoptaron la modalidad de otorgar becas de Educación Permanente en Servicio (EPS).</t>
  </si>
  <si>
    <t>Los datos no están actualizados, debido a que están en periodo de presentación  los informes de las universidades.</t>
  </si>
  <si>
    <t>El desvío se debe a que algunas provincias modificaron la financiación pasando a otorgar becas EPS.</t>
  </si>
  <si>
    <t xml:space="preserve">Se redujo el plan de trabajo de la provincia de Buenos Aires, mientras que aún no se firmó el acuerdo 2015 con la Ciudad Autónoma de Buenos Aires. </t>
  </si>
  <si>
    <t xml:space="preserve">El desvío se debe a la mayor demanda, en la que incidió el operativo realizado en Tartagal, provincia de Salta. </t>
  </si>
  <si>
    <t>La diferencia se debe a la ampliación en la atención sanitaria.</t>
  </si>
  <si>
    <t>Se informa que la especialidad de prótesis corresponde al Programa Argentina Sonrie, que contará con presupuesto propio.  La presente meta será dada de baja del Programa 41</t>
  </si>
  <si>
    <t>Se implement{o sistema de informacion on line que permite un registro más dinámico de las prestaciones, como así también, se amplió el registro de prestaciones brindadas por el programa. Además, se incremento el numero de operativos.</t>
  </si>
  <si>
    <t xml:space="preserve">Se incrementó el número de operativos al incorporarse el equipo del Programa al Tren del Norte. Asimismo se incremento el número de operativos enel Área Metropolitana de Buenos Aires. </t>
  </si>
  <si>
    <t>Se implementó el sistema de informacion on line que permite un registro más dinámico de las prestaciones, generando así mayor adherencia al regsitro. Por otro lado, se realizaron actividades de barrido casa por casa, que mejoran la cobertura de vacunaciony se incrementó el número de operativos.</t>
  </si>
  <si>
    <t>Se realizaron menos talleres de los programdos, debido a que se definió readecuar el taller como actividad de consejería de hábitos saludablea, de carácter más individual que permite una mayor apropiacion de los conceptos. Se realizaron consejerías a 439 personas.</t>
  </si>
  <si>
    <t>La diferencia se debe a que la proyección de metas físicas se efectuó en base a la ampliación de la flota de camiones sanitarios, lo cual aún no se concretó. Además, en los meses de enero y febrero hubo una disminución en las actividades.</t>
  </si>
  <si>
    <t>Aumento de lo proyectado por mayor demanda de acuerdo al cronograma de recorrido.</t>
  </si>
  <si>
    <t xml:space="preserve">Se produjeron demoras en la información referida a esta prestación, se ajustará al fin del ejercicio presupuestario. </t>
  </si>
  <si>
    <t xml:space="preserve">La cantidad de pacientes  varía y depende de factores u hechos relacionados con la suspensión de tratamiento, la incorporación de nuevos pacientes, el pase del tratamiento a una Obra Social, Pre Paga o al Programa Incluir Salud, etc.  </t>
  </si>
  <si>
    <t>El desvío se debe a que en la programación se contempló la incorporación de hospitales en la provincia de Buenos Aires, así como Santiago del Estero y Córdoba, recientemente reincorporadas al Programa de Organización Comunitaria en Salud. Se espera concretar la incorporación de estas instituciones y poder incrementar también el número de determinaciones efectuadas.</t>
  </si>
  <si>
    <t>El desvío positivo se debió principalmente a la realización de actividades de capacitación a agentes sanitarios en la provincia de Jujuy, y al aumento en el número de agentes sanitarios capacitados en las restantes provincias programadas (Neuquén, Catamarca, Tucumán y Misiones). Se realizaron, además, talleres de evaluación clínica mamaria, no contemplados en la programación.</t>
  </si>
  <si>
    <t>El desvío negativo es consecuencia de demoras en el diseño de folletos desplegables sobre cáncer de colon y mama. Se produjeron retrasos en la tramitación de los fondos para las campañas de difusión de cáncer colorectal y para el manual de cuidados paliativos, sumado a la postergación de la publicación de la  Guía de Práctica Clínica para Drogas de Alto Costo en Cáncer de Mama.</t>
  </si>
  <si>
    <t>El desvío positivo en la distribución se debe al envío de las dosis adeudadas a las jurisdicciones.</t>
  </si>
  <si>
    <t xml:space="preserve"> La capacitación de inspectores, fue reprogramada para el +R62:R68mes de agosto de 2015. La reprogramación de la misma se efectuó debido al cambio de autoridades del área.</t>
  </si>
  <si>
    <t>Se produjo la ampliación de una compra (CD 59/14). Si bien se cayeron algunos renglones de la compra de 2015, al mismo tiempo produjo una entrega planeada para el tercer trimestre.</t>
  </si>
  <si>
    <t>El desvío se debe a que se reprogramaron tres compras (CD 92/14, CD 93/14 y LPI 862) para adecuar el abastecimiento al stock de los laboratorios efectores y a la cantidad de efectores en la transición de tecnología.</t>
  </si>
  <si>
    <t xml:space="preserve">Se afianzó la implementación del Test de VPH como método de tamizaje primario y, además, se incorporaron tres nuevas provincias al monitoreo. a monitoreo durante el año 2014. </t>
  </si>
  <si>
    <t>El desvío se originó por renuncias de becarios.</t>
  </si>
  <si>
    <t>El desvío se debe a que las Becas de Corto Plazo de Formación se otorgaron con antelación a lo programado, dándose por comenzadas el 1° de Abril de 2015.</t>
  </si>
  <si>
    <t>Depende de la demanda.</t>
  </si>
  <si>
    <t>Variación  estacional y por crecimiento institucional.</t>
  </si>
  <si>
    <t>El desvío es relativo a los ajustes previsibles que sufre el Programa, como consecuencia de las bajas por contar con cobertura PAMI, Incluir Salud y otras obras sociales. Tamtién influye la suspensión de tratamiento, el incumplimiento en la presentación de los requisitos solicitados, etc.</t>
  </si>
  <si>
    <t>El uso de las nuevas tecnologias informáticas reemplazan el envío de materiales a las provincias. En la actualidad presenta mayor practicidad la utilización de los materiales subidos a las páginas Web del Ministerio que el envio de material impreso. El envio de materiales especificos solicitados por las jurisdicciones se reorienta a cada Programa del Ministerio.</t>
  </si>
  <si>
    <t>Esta diferencia corresponde a la realización de acciones de capacitación que comenzaron a realizarse este año a maestras de escuela,lo que provoco el desvío.</t>
  </si>
  <si>
    <t>Este desvío corresponde al impacto que produce la realización de capacitaciones y a la apertura de más aulas virtuales por curso, en relación al año anterior.</t>
  </si>
  <si>
    <t>Esto se debe a la profundización del trabajo de los equipos del primer nivel de atención, que se han incorporado en barrios con los que no se trabajaba anteriormente.</t>
  </si>
  <si>
    <t>Este incremento se debe a la incorporación de nuevos barrios con los que no se trabajaba anteriormente y al incremento de la participación de la comunidad.</t>
  </si>
  <si>
    <t>Se aumentó el cupo anual de becas como parte del impulso a la reflexion institucional y clínica que promueve el hospital.</t>
  </si>
  <si>
    <t>Consideramos que esta diferencia se atribuye al posicionamiento del hospital como referente nacional en materia de salud mental y adicciones y a la vacancia que presentan las instituciones en relación a esta problemática.</t>
  </si>
  <si>
    <t>La cantidad de pacientes aumenta, porque se incorporó la atención brindada en el servicio de hospital de día  del dispositivo niñas, niños y adolescente.</t>
  </si>
  <si>
    <t>El aumento obedece a la incorporación del servicio de hospital de día del dispositivo de niñas, niños y adolescentes.</t>
  </si>
  <si>
    <t>El desvío está dado por una variación mínima de pacientes que no es posible predecir.</t>
  </si>
  <si>
    <t>Se ajustó el monto de algunos subsidios y esto permitió incluira a más pacientes.</t>
  </si>
  <si>
    <t>Si viene observando una tendencia al incremento de los egresos en virtud de una mejor accesibilidad. Además, en el segundo trimestre, se realizaron cambios en la conducción de la Unidad de Cuidados Intensivos que permitieron,  en poco tiempo, aumentar las internaciones.</t>
  </si>
  <si>
    <t>La diferencia se debe a la merma de 10 profesionales, principalmente, del área de clínica médica, donde históricamente se generan la mayor cantidad de consultas. Progresivamente se están incorporando nuevos profesionales.</t>
  </si>
  <si>
    <t>Contingencias ajenas a la gestión del servicio, como cortes de energía eléctrica y dificultades en el acondicionamiento de los quirófanos, fueron algunos de los inconvenientes que impidieron el cumplimiento efectivo de la meta. Por otro lado, se produjo una disminución de los procedimientos mini-invasivos, tanto diagnósticos como terapéuticos, al no poder disponer de control ecográfico en los quirófanos.</t>
  </si>
  <si>
    <t>El factor más importante del desvío es la disminución de 3 médicos generalistas que hasta el presente no pudieron ser reemplazados. No obstante, es importante señalar que la atención de pacientes ambulatorios aumentó sustantivamente respecto al primer trimestre del año en curso.</t>
  </si>
  <si>
    <t>La tendencia de este indicador es decreciente con el paso de los años debido a que no se alojan nuevos paciente con lepra en las casas que forman parte de los barrios del Hospital. La disminución de los pacientes internados en barrios obedece a un deterioro lógico causado por la edad de los pacientes y su capacidad de autovalerse, por lo que pasan a internarse en los pabellones donde se encuentran más contenidos.</t>
  </si>
  <si>
    <t>Este indicador aumentó a expensas de la disminución del indicador relacionado con los pacientes alojados en las casas de los barrios del Hospital. Al perder la condición de autoválido o por otras complicaciones clínicas, los pacientes que estaban alojados en las casas pasan a la sala de internación para recibir los cuidados necesarios conforme a las patologías asociadas.</t>
  </si>
  <si>
    <t>El desvío positivo se debe a mayor demanda en:
- Trámites de importación de medicamentos, solicitud de libre tránsito, donaciones, productos para investigación y solicitudes de no intervención.
- Psicotrópicos y Estupefacientes: vales y certificados de importación y exportación.
- Trámites de Buenas Prácticas de Manufactura y Certificados de Aptitud para elaborar y controlar medicamentos y cosméticos.</t>
  </si>
  <si>
    <t>El desvío positivo se debe a mayor demanda en:
- Inspecciones de Buenas Prácticas de Manufactura en medicamentos, debido a la finalización de la primera etapa de capacitación de nuevos inspectores.
- Inspecciones de Buenas Prácticas de Laboratorio de productos nacionales e importados. 
En cuanto a cosméticos e higiene oral la mayor demanda se debe a :
- Solicitudes de certificado de Buenas Prácticas de Manufactura para presentar ante otras autoridades sanitarias para exportar productos y, en otros casos, en inspecciones de seguimiento de Buenas. Prácticas de Manufactura.
- Inspecciones de Buenas Prácticas de Almacenamiento, Distribución y Transporte.
- Inspecciones de Verificación de Legitimidad, se ha recibido gran cantidad de productos a verificar, remitidos por diferentes juzgados intervinientes en diferentes causas.</t>
  </si>
  <si>
    <t>El desvío es positivo debido a una mayor demanda en Admisión de Productos Cosméticos Grado I y de Higiene Oral de Uso Odontológico. Además, la planificación se había realizado teniendo en cuenta que iba a estar finalizado el sistema de admisión electrónica de cosméticos Grado II, con el consiguiente reempadronamiento de los productos.</t>
  </si>
  <si>
    <t>El desvío es negativo debido a la menor demanda.</t>
  </si>
  <si>
    <t>El desvío es positivo en función a la mayor demanda.</t>
  </si>
  <si>
    <t xml:space="preserve">El desvío positivo se debe a:
- Mejor difusión de la actividad Encuentro Virtual "Capacitación sobre Rotulado de Alimentos", tanto para el módulo destinado a la Red Nacional de Protección de Alimentos como el destinado a la Red Federal de Educadores de la Inocuidad y Calidad Nutricional de los Alimentos. La repercusión alcanzada en la difusión de actividades en la temática Alimentos Libres de Glúten,en la que participaron profesionales de la salud, agrupaciones de celíacos, comunidad en general, superando considerablemente las expectativas previstas.
</t>
  </si>
  <si>
    <t>El desvío positivoobedece, principalmente, al aumento en las solicitudes de autorizaciones sanitarias para la exportación de productos de uso doméstico (avisos y testimonios de exportación).</t>
  </si>
  <si>
    <t>El desvío negativo responde a un menor requerimiento de inspecciones a solicitud de los interesados (no programadas) principalmente denuncias , oficios judiciales, Buenas Prácticas de Manufactura y exportación, así como a la reprogramación de las tomas de muestras en el marco del programa de monitoreo de grasas trans.</t>
  </si>
  <si>
    <t>La diferencia se debe a que la proyección fue realizada en base a los expedientes ingresados y no a aquéllos bajo los cuales se emitieron Certificados de Registro Nacional de Productosde  Uso doméstico. Se produjo un error, ya que se duplicó el número de ingresos de expedientes.</t>
  </si>
  <si>
    <t>El desvío positivo responde al fortalecimiento producido por la implementación del Sistema de Información Federal para la  Gestión del Control de Alimentos (SIFEGA), para el Registro Nacional de Establecimientos (RNE), que representa una vinculación rápida y permanente con las empresas, simplificando las actuaciones y optimizando los tiempos de respuesta.</t>
  </si>
  <si>
    <t>El desvío es negativo en función a la menosr demanda.</t>
  </si>
  <si>
    <t>El desvío es negativo en función a la menor demanda.</t>
  </si>
  <si>
    <t xml:space="preserve">El desvío es positivo, respecto al Registro de Productos Médicos, debido a un mayor ingreso de expedientes al área y el refuerzo de la actividad con la colaboración de más profesionales, tanto como por la optimización del tiempo de  evaluación de los mismos, mediante la implementación del sistema de chequeo de documentación, previo a la caratulación de los trámites.  </t>
  </si>
  <si>
    <t>El desvío es positivo debido a una mayor demanda.</t>
  </si>
  <si>
    <t xml:space="preserve">Menor cantidad de participantes debido al ofrecimiento de cursos on-line (por parte del Instituto Nacional de la Administración Pública) que cubrieron parte de las necesidades de los agentes que se capacitan habitualmente. </t>
  </si>
  <si>
    <t>Mayor actividad desarrollada en la tipificacion e inscripción en el Banco Mundial de Donantes (BMDW), debido al Convenio entre el Ministerio de  Salud de la Nacion y la Organizacion Panamericana de la Salud(OPS), que permitió la contratación de un laboratorio en EE UU a bajo costo, con nuevas tecnologías y mayor número de muestras tipificadas. Para tal fin el Ministerio de Salud otorgó un refuerzo presupuestario.</t>
  </si>
  <si>
    <t xml:space="preserve">Desvío no significativo. </t>
  </si>
  <si>
    <t>Desvío determinado por una mayor calidad en la selección y detección de donantes de tejidos.</t>
  </si>
  <si>
    <t>El desvío responde a que en el período analizado, los llamados sobre consultas por Células Progenitoras Hematopoyéticas (CPH), se realizaron en lotra sede. También influye el incremento del número de consultas vía web y redes sociales, y que las jurisdicciones han habilitado números de contacto telefónico.</t>
  </si>
  <si>
    <t>Mayor actividad trasplantológica por los Centros de Trasplante.</t>
  </si>
  <si>
    <t>Se comenzó con el otorgamiento de turnos por el nuevo sistema de informatización, lo cual motivó que durante 15 días  se suspendiesen las tareas, para efectuar la carga de los datos necesarios para el correcto funcionamiento del sistema mencionado. Además disminuyó la cantidad de días disponibles para atención, debido a  cese de actividades por conflictos gremiales.</t>
  </si>
  <si>
    <t>Dificultades en la realización de estudios complementarios y cronificación de las patologías de los pacientes, prolongaron su estadía.</t>
  </si>
  <si>
    <t>Debido a que se continúa con las obras de remodelación de la guardia, se prioriza la atención de pacientes con alta y media complejidad, por sobre los de baja complejidad. Esto explica el ligero desvío negativo con respecto a lo estimado.</t>
  </si>
  <si>
    <t>La principal causa del desvió se debió a la ruptura de la instalación eléctrica en el servicio de laboratorio, a comienzo del trimestre, lo cual causo una caída en las consultas del mismo en un 70%, y la ruptura del equipo para realizar electroencéfalogramas.</t>
  </si>
  <si>
    <t>Se ha mantenido elevado el numero de pacientes alojados en la institución, ya que no se ha podido incorporar a los mismos en otros dispositivos (Regreso al Hogar o Alojamiento Externo)</t>
  </si>
  <si>
    <t>Menor ingreso de pacientes al programa. Por un atraso en la gestión administrativa se encuentra un mes atrasado la ejecución del Programa</t>
  </si>
  <si>
    <t>El desvío acumulado se debe a que durante el primer trimestre se encontraban servicios o dispositivos cerrados por licencias del personal.</t>
  </si>
  <si>
    <t>Depende de la capacidad de alojamiento en las viviendas alquiladas, tanto por la institución como por los mismos pacientes.</t>
  </si>
  <si>
    <t>Hubo menor ingreso de pacientes al servicio.</t>
  </si>
  <si>
    <t>El desvío producido en esta meta durante el trimestre se debe a que en el sector internación hubo varios pacientes en aislamiento.  Esta condición se prolongó por un período largo dentro del trimestre y, debido al aislamiento se restringió el ingreso de pacientes hasta comprobar que el problema estaba superado.  
Por ser ésta situación nueva en la institución, no fue tenida en cuenta al momento de programar las metas.</t>
  </si>
  <si>
    <t>Se produjo un incremento de la demanda. La constitución de  la Red Federal de Rehabilitación favorece este aumento.</t>
  </si>
  <si>
    <t>Durante un periodo de este trimestre, no se contó con un vehiculo para efectuar los traslados.</t>
  </si>
  <si>
    <t>El desvío positivo se debe a que mayor cantidad de alumnos cumplimentaron las exigencias académicas para obtener el título de Terapista Ocupacional y de Licenciado en Terapia Física.</t>
  </si>
  <si>
    <t>En referencia a la concesion de franquicias impositivas, la misma se encuentra supeditada a la demanda  de los interesados en adquirir vehículos automotores bajo el régimen de la Ley Nº 19.279, modificatorias y Decreto Nº 1313/93. La mencionada demanda obedece a las leyes de mercado, la situación económica de los administrados y la intervención obligatoria de la AFIP que tienen sustanciación del trámite.</t>
  </si>
  <si>
    <t>El desvío positivo obedece a la demanda insatisfecha por las diferentes jurisdicciones, ya que la emisión de certificados ha sido descentralizada.</t>
  </si>
  <si>
    <t>Se realizó una mayor cantidad de informes y estadisticas en razón que se incrementó la demanda de los mismos.</t>
  </si>
  <si>
    <t>Se produjo un mayor ingreso, liquidación y pago de reclamos por parte de los HPGD.</t>
  </si>
  <si>
    <t>Se realizó una menor cantidad de auditorías económico financieras. Es el resultado de una combinación del desvio negativo de órdenes de fiscalización, en razón del período estacional y vacaciones, y el positivo de las auditorias y verificaciones contables por la ejecución de módulos de auditoría más puntuales.</t>
  </si>
  <si>
    <t>Se realizaron menos auditorías prestacionales con relación a las previstas por reemplazo de acciones de auditoría.</t>
  </si>
  <si>
    <t>Se llevaron a cabo más auditorías y verificaciones contables que las previstas por haberse realizado módulos de auditoría más puntuales. Asimismo, se emitieron menos órdenes de fiscalización con relación a lo previsto, por rediseño del proceso de las fiscalizaciones.</t>
  </si>
  <si>
    <t>Se elaboraron más normas que las previstas, en razón de una mayor demanda de las mismas.</t>
  </si>
  <si>
    <t>Se recibieron mayor cantidad de consultas telefónicas, atenciones personales y reclamos tramitados que los previstos para el período.</t>
  </si>
  <si>
    <t>Existen menos delegaciones en funcionamiento que las previstas por redefinición del plan de aperturas anuales.</t>
  </si>
  <si>
    <t>Se liquidaron y abonaron menos meses por beneficiario que los previstos en el período. No obstante ello se produjo un incremento respecto de lo ejecutado en el trimestre anterior.</t>
  </si>
  <si>
    <t>Se liquidaron y abonaron más meses por beneficiario que los previstos en el período. Asimismo se produjo un incremento respecto de lo ejecutado en el trimestre anterior.</t>
  </si>
  <si>
    <t>Se liquidaron y abonaron más meses por beneficiario que los previstos en el período. Asimismo se produjo un incremento significativo respecto de lo ejecutado en el trimestre anterior.</t>
  </si>
  <si>
    <t>Se liquidaron y abonaron más prestaciones a paciente que las previstos en el período. Asimismo se produjo un incremento notorio, respecto de lo ejecutado en el trimestre anterior.</t>
  </si>
  <si>
    <t>Se liquidaron y abonaron más meses por beneficiario que los previstos en el período. Asimismo se produjo un incremento respecto de lo ejecutado en el trimestre anterior..</t>
  </si>
  <si>
    <t xml:space="preserve">La entrega y habilitación de los 12 quirófanos correspondientes al plan de obras, permitieron la programación de mayor número de cirugías y el normal aprovisionamiento de insumos durante el primer trimestre. En el segundo trimestre, la baja de la actividad se atribuyó a que se produjeron confictos gremiales. </t>
  </si>
  <si>
    <t>Los egresos dependen de como reacciona cada paciente, a los tratamientos proporcionados por los profesionales del sector.</t>
  </si>
  <si>
    <t>El desvío originado se encuentra dentro de los parámetros establecidos por el organismo.</t>
  </si>
  <si>
    <t xml:space="preserve">En el marco de la estrategia de regularización y recupero de cartera que se viene implementando se finalizaron más proyectos que los que se había estimado que estaban pendientes de resolución y/o finalización. </t>
  </si>
  <si>
    <t>El desvío se debe a cambios en la operatoria del programa y demora en los tiempos de apertura del mismo junto al  lanzamiento de las bases y condiciones del programa 2015-Resolución 255/2015 defecha 29 de mayo.</t>
  </si>
  <si>
    <t>El desvío se produce debido a que  los Bancos para el segundo trimestre del año no presentaron altas de créditos y por otro lado, han presentado un menor dinamismo al esperado.</t>
  </si>
  <si>
    <t>El desvío acumulado surge debido a la imposibilidad de llegar a coordinar las agendas de las autoridades ministeriales. </t>
  </si>
  <si>
    <t>El desvío del 1°semestre se debe principalmente al Régimen de Promoción de la Industria del Software. El mismo se origina en la disminución de la cantidad de informes finales y sus consecuentes proyectos de inscripción y reinscripción respecto de los  proyectados. Esto se debe a  que el nivel general de las evaluaciones, incluyendo intimaciones a las empresas y respuesta por parte de los beneficiarios (además del gran caudal de consultas que se reciben por parte de los interesados), generan que el cierre de las evaluaciones insuman más tiempo del estimado.</t>
  </si>
  <si>
    <t>El desvío acumulado se debe al incremento de eventos especiales respecto a la programación inicial.</t>
  </si>
  <si>
    <t>El desvío positivo del semestre se debe al incremento de las funciones durante el verano.</t>
  </si>
  <si>
    <t>Se produjo un desvío negativo motivo de ciertas demoras en la produccion de las coproducciones con las provincias del plan federal.</t>
  </si>
  <si>
    <t>El desvío acumulado es producto de un incremento durantes el primer trimestre.</t>
  </si>
  <si>
    <t>El alto desvío positivo se produjo por un incremento de funciones en las escuelas, debido a la exitosa apertura de las miamas a la promoción gestionada por e teatro.</t>
  </si>
  <si>
    <t>Se produjeron desvíos en el cronograma de presentaciones.</t>
  </si>
  <si>
    <t>Unidad de
Medida</t>
  </si>
  <si>
    <t>El desvío acumulado positivo de 2,23% en las consultas bibliográficas, respecto de lo programado, es el resultado de un desvío positivo en los primeros dos trimestres, que no puede atribuirse a alguna causa específica, ya que depende de la demanda de consultas del público, la cual es una variable exógena no controlable.El desvío acumulado no es corregible.</t>
  </si>
  <si>
    <t>El desvío acumulado positivo de 25,39% en la cantidad de usuarios, no puede atribuirse a alguna causa específica, ya que depende de la demanda del público, la cual es una variable exógena no controlable.</t>
  </si>
  <si>
    <t xml:space="preserve">El desvío acumulado negativo de -34,72% en la cantidad de ejemplares impresos, se debió a que en la programación no se tuvo en cuenta que el grueso de publicaciones para la venta que realiza la Biblioteca se imprimen en el mes de Abril, para la feria del libro; luego en el segundo trimestre el desvío negativo fue mínimo, y no se observó la compensación esperada entre el primer y segundo trimestre.  </t>
  </si>
  <si>
    <t>El desvío acumulado positivo de 216,67% en la cantidad de egresados,  es el resultado de un significativo desvío positivo en el primer trimestre, que no puede atribuirse a alguna causa específica, ya que depende de la cantidad de alumnos que se presentan y que aprueban, lo cual es una variable exógena no controlable.</t>
  </si>
  <si>
    <t>El desvío acumulado positivo de 97,16% en la cantidad de participantes a los eventos culturales, depende de la demanda del público, la cual es una variable exógena no controlable.</t>
  </si>
  <si>
    <t>El desvío acumulado positivo de 31,40% depende de la demanda del público, la cual es una variable exógena no controlable.</t>
  </si>
  <si>
    <t xml:space="preserve">El desvío acumulado positivo de 100% en la cantidad de material audiovisual producido, se debió a que el área de Comunicaciones incrementó notablemente su producción audiovisual. </t>
  </si>
  <si>
    <t>El desvío acumulado positivo de 27,11% en la cantidad de ingresos al sitio web, respecto de lo programado, se debió al movimiento que generó la muestra dedicada al Indio Solari. Las diferencias se deben, más que nada, a la imprevisibilidad de la unidad de medida . El desvío acumulado no es corregible.</t>
  </si>
  <si>
    <t>El desvío acumulado positivo de 17,42% en la cantidad de unidades conservadas y/o restauradas, se produjo debido a que se duplicó la productividad prevista (9500), por la colaboración de personal de los depósitos de Hemeroteca; seguido de un considerable desvío negativo debido a que se encuentra en evaluación la unidad de medida, a efectos de homogeneizar la contabilización de la unidad.</t>
  </si>
  <si>
    <t>El desvío acumulado negativo de -44,89% en la cantidad de unidades, respecto de lo programado, es el resultado de un importante desvío negativo en el primer trimestre, debido a un error de cálculo en la programación.</t>
  </si>
  <si>
    <t xml:space="preserve">El desvío acumulado positivo de 136,42% en la cantidad de archivos digitalizados, respecto de lo programado, es el resultado de un primer trimestre con un leve desvío positivo, debido al ingreso de nuevo personal al área; seguido de un segundo trimestre con un desvío altísimo, debido a la acumulación de trabajos del primer trimestre, los cuales se consideran cuantitativamente durante este trimestre, y a la realización de entregas de Archivos Digitales preexistentes, que no fueron generados pero sí entregados durante el trimestre. </t>
  </si>
  <si>
    <t xml:space="preserve">El desvío acumulado positivo de 105,17% en la cantidad de fotogramas microfilmados, respecto de lo programado, es el resultado de un primer trimestre con un importante desvío positivo, debido al ingreso de nuevo personal al área; seguido por un desvío positivo aún mayor, debido a la nueva estructura funcional que entre otras cosas comprende la creación de la División Microfilmación, la cual posee un responsable, personal y equipamiento propio, que genera nuevos procedimientos que se traducen en la optimización de la producción. </t>
  </si>
  <si>
    <t>El desvio positivo esta asociado a que se hizo mayor hincapie en la culminacion de expedientesque se venian trabajando, por lo que se incrementó significativamente la cantidad inmuebles asignados.</t>
  </si>
  <si>
    <t xml:space="preserve">El desvio positivo se explica que esta realizando diferentes tareas desde el inicio del ejercicio para realizar las transferencias necesarias al PRO.CRE.AR. las cuales sufren de variaciones en los tiempos de realización y es por esto que, en ocaciones se aceleran los procesos y en otras se enlentecen los mismos. </t>
  </si>
  <si>
    <t>El desvio positivo está asociado a la realización de constaciones solicitadas por el  sector de administracion de contratos que comprendieron tareas como habitabilidad, estado del inmueble, usucapion, entre otras fiscalizaciones; como así también al hecho se hizo mayor hincapie en la fiscalizacion de inmuebles del Estado Nacional Argentino con contratos vigentes de la Direccion  de Gestion Patrimonial.</t>
  </si>
  <si>
    <t>El desvio positivo está asociado a que el AABE impulto y priorizó la ejecución de estas iniciativas a partir de las políticas impartidas por el Estado Nacional.</t>
  </si>
  <si>
    <t>El desvio negativo está asociado  a la realización de tareas de mantenimiento y menor rendimiento de planta de fabricación de productos químicos</t>
  </si>
  <si>
    <t>El desvío negativo está asociado a retraso en la puesta en régimen de las roladoras como así también al hecho que se registraron diversas fallas mecánicas y a que se capacitó al personal entrante en el transcurso del proceso producción, que implicó la disminución en la producción entre los meses de Abril y Mayo.</t>
  </si>
  <si>
    <t xml:space="preserve">El desvio negativo está asociado a que a la falta de la entrega de los boggies por parte del proveedor. A su vez, cabe destacar que se está construyendo una nueva línea de producción seriada, la cual se estima terminar para el mes de Septiembre. </t>
  </si>
  <si>
    <t>El desvío negativo está asociado a  faltantes de fundas externas durante el primer trimestre y a las tareas de puesta a punto de la línea de cara a la producción del nuevo modelo 2.2 .</t>
  </si>
  <si>
    <t>El desvío negativo está asociado a una menor producción por motivos gremiales, a la reparación integral de prensas y cortadoras e inconvenientes técnicos.</t>
  </si>
  <si>
    <t>El desvío negativo está asociado a la falta de nitroglicerina.</t>
  </si>
  <si>
    <t>El desvio negativo se explica a la reasignación del personal a la carga de proyectiles ya que el stock explosivos disponible es suficiente para afrontar hasta fin de año los requerimientos esperados por Mina Gualcamayo.</t>
  </si>
  <si>
    <t>El desvío negativo se explica por demoras en la entrega de insumos.</t>
  </si>
  <si>
    <t>El desvio negativo está asociado  fallas técnicas en diferentes líneas de producción.</t>
  </si>
  <si>
    <t>El desvio negativo está asociado a que no se logró concretar las producción unidades completas ya que quedaron desiertos algunos procesos de cotización de piezas necesarias para la producción de las mismas.</t>
  </si>
  <si>
    <t>El desvio positivo está asociado a la mayor cantidad de inscriptos a los inicialmente previstos en los curso "Agua y Desarrollo Sostenible" e  "Hidrología aplicada al Proyecto de Presas".</t>
  </si>
  <si>
    <t>El desvio positivo está asociado a la realización de estudios de muestras de aguas superficiales y efluentes para la empresa CCyA Ingenieria; como así también a la mayor cantidad  de determinaciones analíticas de proyectos de investigación interna tales como el  empleo de procesos de biorremediación para la remoción de contaminantes.</t>
  </si>
  <si>
    <t>El desvio positivo se explica principalmente por la realización de informes para CAMMESA sobre la evolución de las temperaturas como así también por la situación  de los ríos Uruguay y  Paraguay.</t>
  </si>
  <si>
    <t>El desvio posito se explica principalmente por las publicaciones realizadas en el  Congreso Nacional del Agua "Agua, como Politica de Estado - CONAGUA 2015".</t>
  </si>
  <si>
    <t>El desvío positivo está asociado a la revisión de los circuitos administrativos;  a la incorporación de personal y al mayor ingreso de usuarios que el  inicialmente estimado.</t>
  </si>
  <si>
    <t>El desvío positivo está asociado a la implementación de nuevas tecnologías para la medición de celulares; y a la  estimación progresiva de procesos para inspecciones, que resultan en una mayor capacidad de movilidad, incrementándose  la cantidad de centrales, riesgo eléctrico, etc. que se visitan,  produciéndose así una sinergia que tiende a superar y supera incrementalmente  la meta estimada.</t>
  </si>
  <si>
    <t>El desvío negativo acumulado se debe a una disminución en el ingreso de consultas y reclamos, en relación a lo programado, debido a que en el año 2014  se regularizó la entrega de los envíos internacionales, y a la vigencia de la Resolución General Nº 3582 de AFIP que limitó el ingreso de dichos envíos.</t>
  </si>
  <si>
    <t>El desvío negativo se debe a que si bien en el primer trimestre hubo un desvío positivo  debido a la impresión de ejemplares correspondientes a informes de calidad de los últimos dos meses del 2014, en el segundo trimestre no se ha llevado a cabo ninguna impresión al no poder concluirse ningún informe de los operativos de calidad ya iniciados.</t>
  </si>
  <si>
    <t>El desvío se debe a que si bien en el primer trimestre hubo un desvío positivo en la meta debido a que se efectuaron publicaciones  correspondientes a informes de calidad de los últimos dos meses del 2014, en el segundo trimestre no se ha llevado a cabo ninguna publicación al no poder concluirse ningún informe de los operativos de calidad ya iniciados, y encontrarse pendiente de publicación el Informe del mercado postal correspondiente al primer trimestre de 2015.</t>
  </si>
  <si>
    <t>A efectos de considerar los desvíos registrados, cabe señalar que la diferencia corresponde a prestadores postales que, al tiempo de la elaboración del presupuesto aún no se encontraban autorizados a operar en el mercado postal o se encontraban inscriptos en el Registro Nacional de Prestadores de Servicios Postales con fecha de renovación durante el trimestre y respecto de los que, previo a ello, o en el curso del período se dispuso su baja por alguna otra causa (ej. falta de acreditación de los requisitos de cumplimiento trimestral) o, en su defecto, empresas cuya fecha de renovación, al momento de la elaboración del presupuesto, no correspondía al trimestre objeto del informe y que, en virtud de su baja y posterior reinscripción, fue  modificada</t>
  </si>
  <si>
    <t>El desvio positivo obedece a que en el primer trimestre se recibieron más cantidad de denuncias por interferencias que las esperadas.</t>
  </si>
  <si>
    <t>El desvio negativo está asociado a que estas tareas fueron postergadas para intensificar la realización de otras iniciativas que son de alta prioridad.</t>
  </si>
  <si>
    <t>El desvio positivo se explica por un importante incremento en la solicitud de inspecciones radioeléctricas principalmente asociadas nuevas solicitudes de licencia en cumplimiento con la normativa establecida por la ANAC.</t>
  </si>
  <si>
    <t>El desvio positivo obedece a que en el segundo trimestre se intensificaron los controles sobre emisoras del servicio de radiodifusión que se encuentran afectando al servicio móvil aeronáutico.</t>
  </si>
  <si>
    <t>El desvío positivo está asociado a que se incrementaron este tipo fiscalizaciones ya que disminuyeron las solicitudes de allanamientos.</t>
  </si>
  <si>
    <t>El desvío positivo se explica  por la  intensificación en los operativos de control en la vía pública de las estaciones móviles.</t>
  </si>
  <si>
    <t>El desvío positivo está asociado a la intensificación de este tipo de tareas a fin de evacuar futuras consultas a realizar por el público ya que se encuentran en permanente crecimiento.</t>
  </si>
  <si>
    <t>El desvío positivo se explica por una intensificación en las tareas en el segundo trimestre, ya que en el primer trimestre el desarrollo de las mismas fue muy bajo debido a que la ejecución de este tipo de tareas depende de una planificación por parte de diferentes áreas del organismo con tiempos ajenos a la coordinación responsable de estos controles.</t>
  </si>
  <si>
    <t>El desvio negativo está asociado a que  en el primer trimestre se evidenció una dismiución en la ejecución de las taréas por parte de las unidades ejecutoras.</t>
  </si>
  <si>
    <t>El desvio negativo está asociado a que la programación de la misma se establece sobre la base de una demanda estimada y  a que la ejecución se realiza sobre la demanda real, siendo un factor exógeno al ente.</t>
  </si>
  <si>
    <t>El desvio positivo está asociado a que la programación de la misma se establece sobre la base de una demanda estimada y  a que la ejecución se realiza sobre la demanda real, siendo un factor exógeno al ente.</t>
  </si>
  <si>
    <t>El desvio positivo se explica a que en los distintos cursos dictados el número de participantes superó ampliamente lo previsto.</t>
  </si>
  <si>
    <t>El desvío positivo se explica a que hubo dos visitas más a las previstas.</t>
  </si>
  <si>
    <t>El desvio negativo se explica a la menor cantidad de certificados emitidos debido al proceso de  sustitución de importaciones que se está llevando a cabo en el sector.</t>
  </si>
  <si>
    <t>El desvío negativo se explica por el proceso de sustitución de importaciones.</t>
  </si>
  <si>
    <t>El desvio negativo está asociado demoras financieras y en la firma de los convenios.</t>
  </si>
  <si>
    <t>El desvio negativo está principalmente asociado atraso de los Organismos Ejecutores en  regularizar la documentacion requerida, (envio de certificados,  actas de recepción, etc.) necesarias para la terminación de las obras.</t>
  </si>
  <si>
    <t>El desvio se explica a partir que las obras de agua y saneamiento que se estiman terminar son obras remanentes del programa "PROPASA" y las mismas están siendo terminadas, con contraparte de los Entes Ejecutores, por tanto estos van cerrando las obras de acuerdo a su disponibilidad presupuestaria.</t>
  </si>
  <si>
    <t>El desvio positivo se explica a que se priorizó la terminación de este tipo de emprendimientos</t>
  </si>
  <si>
    <t>El desvío negativo está asociado a que este tipo de emprendimientos está siendo canalizado a través del programa Mejor Vivir. Cabe destacar que la terminación de estas obras está sujeta a la disponibilidad presupuestaria por parte de los entes ejecutores.</t>
  </si>
  <si>
    <t>El desvío negativo está asociado a la ejecución de proyectos que implican una logística más complejoa, lo cual demoran su terminación.</t>
  </si>
  <si>
    <t>El desvío positivo está asociado a que se ha priorizado la ejecución de obras que son necesarias para habilitar barrios.</t>
  </si>
  <si>
    <t>El desvío positivo se explica a que se priorizó la ejecución de este tipo de emprendimientos a partir de la demanda de los mismos.</t>
  </si>
  <si>
    <t>El desvío positivo se explica por el hecho que se han terminado obras que presentan retrasos de orden administrativos, que fueron finalizadas a partir del envio de la rendición final y el acta de recepción provisoria por parte de los entes ejecutores.</t>
  </si>
  <si>
    <t>El desvío positivo está asociado a que los entes ejecutores van cerrando pulatinamente las obras.</t>
  </si>
  <si>
    <t>El desvío negativo está asociado a retrasos en el cierre de las obras por parte de los Entes Ejecutores debido a retrasos de orden administrativos.</t>
  </si>
  <si>
    <t>El desvio negativo corresponde a que las obras de mejoramiento de viviendas, ya sea urbana o rural, implica una logística más compleja en su ejecucion, debido a que en ella surgen numerosos imprevistos, que pueden retrasar la ejecucion ya que se trabaja con la familia habitando en la vivienda, por una parte  por la otra en la obra también surgen cuestiones técnicas no previstas.</t>
  </si>
  <si>
    <t>El desvío negativo está asociado a que la  construcción de los  CIC´s  se va terminando progresivamente, ya que los nuevos son finaciados por el Ministerio de Desarrollo Social</t>
  </si>
  <si>
    <t>El desvio positivo está asociado a que las obras fueron terminadas antes de lo previsto debido al muy buen ritmo de ejecución y a la gestión del ente ejecutor.</t>
  </si>
  <si>
    <t>El desvio positivo está asociado a  la buena gestión del ente ejecutor.</t>
  </si>
  <si>
    <t>El desvio positivo se produce como concecuencia del ingreso de horas al BACUA correspondiente al ejercicio 2014.</t>
  </si>
  <si>
    <t>El desvío negativo tiene como consecuencia demoras en los procedimientos administrativos para adquisición de los contenidos audiovisuales.</t>
  </si>
  <si>
    <t>El desvío negativo tiene por inconvenientes en la selección de las locaciones en donde se instalarán los nac´s, lo cual se demoró la instalación de los mismos.</t>
  </si>
  <si>
    <t>El desvio negativo se explica principalmente por demoras administrativas en la presentación de las rendiciones por parte de los gobiernos provinciales y municipales.</t>
  </si>
  <si>
    <t>El desvío negativo se debe a demoras administrativas en la presentación de las rendiciones por parte de los gobiernos provinciales y municipales y a inconvenientes de índole financiero.</t>
  </si>
  <si>
    <t>El desvío negativo está asociado a inconvientes climáticos.</t>
  </si>
  <si>
    <t>El desvio positivo está asociado a que se terminaron tres obras que originalmente estaban programadas para proximos trimestres</t>
  </si>
  <si>
    <t>El desvío positivo se debe a que asistió a obras de menor magnitud que las programadas, posibilitando aumentar el número de municipios a asistir con el mismo crédito.</t>
  </si>
  <si>
    <t>El desvío negativo está asociado a atrasos en la ejecucíon de algunas obras, imputable a empresas contratistas, las cuales responden a problemas administrativos o técnicos (por ejemplo cambio de autoridades en la universidad; planos no conformes a normativas vigentes que conlleva a la no emision del acta de recepcion de la obra; obras adicionales que atrasaron la ejecución del proyecto original, etc.)</t>
  </si>
  <si>
    <t>El desvío negativo está asociado a  inconvenients climáticos e inundaciones en la región Norte de nuesto país que retrasaron la ejecución de las obras.</t>
  </si>
  <si>
    <t>El desvio negativo está asociado a que el personal ha sido afectado parcialmente para otras tasaciones.</t>
  </si>
  <si>
    <t>El desvio positivo está asociado a la realización de las siguientes tasaciones: 3 aviones Airbus 340-200 y 2 Boeing 737-300 de Aerolineas Argentinas S.A. y 22 aeronaves Embraer ERJ 190 AR de Austral S.A.;  la planta industrial, instalaciones y maquinarias de Industrias Metalurgica Pescarmona S.A. en la provincia de Mendoza que contempló más de 3.300 bienes, tasaciones para el Plan PROCREAR, por la construcción de la autopista Perón y de edificios de la universidad de José C. Paz. A su vez, se continuaron con la tasaciones solicitadas por la Administraciòn Nacional, las compañias de seguros y la Agencia de Administración de Bienes.</t>
  </si>
  <si>
    <t>El desvio negativo está asociado a que resta presentar por parte del ente ejecutor la certificación final de la obra a finalizar planificada.</t>
  </si>
  <si>
    <t>El desvío negativo está asociado  a que todos los proyectos están en la etapa de cierre pero falta documentación por parte de los entes ejecutores.</t>
  </si>
  <si>
    <t>El desvio negativo se explican dado que se atrasaron las tareas de las cooperativas debido a las abundantes lluvias durante los mes marzo, abril y mayo que afectaron a las provincias del norte de nuestro país.</t>
  </si>
  <si>
    <t>El desvío negativo está asociado a que las obras previstas están en la última etapa de su ejecución, existiendo demoras administrativas, y se esperan terminar en el próximo trimestre.</t>
  </si>
  <si>
    <t xml:space="preserve">El desvío obedece a que la obra "Contrucción Acueducto del Oeste" en la localidad de Río Hondo (provincia de Santiago del Estero) como así también un emprendimiento en la localidad de Godoy Cruz (provincia de Mendoza) no concluyeron por falta de presentación de certificación final. </t>
  </si>
  <si>
    <t>El desvio negativo está asociado a la falta de finalización de obras por cuestiones de indole administrativo.</t>
  </si>
  <si>
    <t>El desvio negativo está asociado a la variación en la nómina de cooperativistas presentada por el Ministerio de Desarrollo Social de la Nación.</t>
  </si>
  <si>
    <t>El desvío negativo está asociado a la variación en la nómina de mujures titulares de derecho pressentada por el Ministerio de Desarrollo Social de la Nación.</t>
  </si>
  <si>
    <t>El desvio negativo está asociados a que  no se han comenzado las actividades de capacitación en algunos distritos del Gran Buenos Aires como así tampoco las provincias de San Luis, Entre Río, San Juan y Santiago del Estero.</t>
  </si>
  <si>
    <t>El desvio negativo está asociado demoras en la logística de entrega ya que el ente que provee los insumos  se demoró producto de incovenientes financieros</t>
  </si>
  <si>
    <t>El desvío negativo está asociado a que no se finalizaron los proyectos en la localidad  de "El Dorado",  por condiciones climáticas adversas y las obras en Concepción del Uruguay por demoras en la entrega de equipos y demoras en obras civiles.</t>
  </si>
  <si>
    <t>El desvío positivo está asociado a variaciones del mercado.</t>
  </si>
  <si>
    <t>El desvío negativo está asociado a variaciones del mercado.</t>
  </si>
  <si>
    <t>El desvío positivo está asociado a que se recibieron una mayor cantidad de muestras para análisis geológicos de la industria petrolera, y por otro lado se comenzó a realizar relevamientos de información geoambiental de aguas y suelos en las provincias de Catamarca, Salta y Tierra del Fuego.</t>
  </si>
  <si>
    <t xml:space="preserve">Lo programado se estima en virtud del promedio de las Resoluciones MJ emitidas por este Ente en ejercicios precedentes.
</t>
  </si>
  <si>
    <t xml:space="preserve">El nivel de ejecución esta condicionado al hecho que las cantidades programadas obedecen a cálculos en base a datos y promedios históricos, mientras que los datos reales surgen de los contactos efectivos que dependen de la voluntad de los usuarios de contactar al ENARGAS para efectuar este tipo de trámites.
</t>
  </si>
  <si>
    <t xml:space="preserve">El desvío positivo se explica por el hecho que se realizaron más auditorías en función de requerimientos provenientes de Organismos del Poder Judicial, lo que demandó la realización de actas adicionales a las programadas en materia técnica; y al hecho de realizar más auditorías vinculadas al Registro de Matrícula Habilitante que lo inicialmente previsto.
</t>
  </si>
  <si>
    <t>El desvío positivo está asociado a que en lo que se refiere a las auditorías de Atención de Clientes y Reclamos de Distribuidoras y Subdistribuidoras , se produjo una redefinición de la carga operativa de los Centros Regionales, por lo que se llevaron a cabo más auditorías.</t>
  </si>
  <si>
    <t>El desvio negativo está asociado a cambios normativos y a la redefinición de la carga operativa de los Centros Regionales, por lo que algunas auditorías técnicas se adelantaron al 1er. trimestre y otras auditorías se realizarán durante el 3er. trimestre.</t>
  </si>
  <si>
    <t>El desvío negativo  tiene origen en una subejecución de controles como consecuencia del traspaso de tareas a la Gerencia de Regiones y a la modificación de la frecuencia de controles efectuados, producto de la mayor actividad desplegada en el tratamiento del FOCEGAS, informado por la Gerencia de Control Económico y Regulatorio en el 1er. trimestre; y en un diferimiento en las auditorías de campo previstas para el 2do. trimestre por la Gerencia de Transmisión, en virtud de conflictos laborales en una de las licenciatarias de transporte.</t>
  </si>
  <si>
    <t>El desvío positivo se debe a que, en el primer y segundo trimestre, se realizaron diez verificaciones más que las previstas. Cabe aclarar que, la meta es una estimación de la cantidad de expedientes ambientales que serán analizados en el período y su ejecución depende del comportamiento de la demanda.</t>
  </si>
  <si>
    <t>El desvío positivo se debe a que se realizaron en el primer y segundo trimestre, más mediciones de las programadas. Las mediciones de puntos seleccionados, que constituyen el grueso de la cantidad estimada para cada trimestre, conforman el núcleo fijo de la programación ya que el resto corresponde a una estimación de aquellas mediciones referidas a reclamos realizados por los usuarios y de las remediciones programadas por las empresas distribuidoras.</t>
  </si>
  <si>
    <t>El desvío negativo se debe a que en el primer trimestre se suscitaron distintos inconvenientes a la hora de la toma de mediciones.</t>
  </si>
  <si>
    <t>El desvío positivo se debe a que durante el primer trimestre se realizaron más inspecciones que las previstas dado que, las universidades recuperaron parte del atraso evidenciado en el  4to trimestre de 2014, pues trabajaron en el mes de enero, mes habitual de cierre por vacaciones, virtud de un pedido del Departamento de Seguridad Pública.</t>
  </si>
  <si>
    <t>El desvío positivo se debe a que, en el segundo trimestre por razones operativas, se pudo adelantar la realización de 1  auditoría</t>
  </si>
  <si>
    <t>El desvío positivo se debe a que, durante el segundo trimestres se realizó  1  auditoría de más respecto a las 7 programadas ya  que por razones operativas internas se adelantó respecto a lo previsto.</t>
  </si>
  <si>
    <t xml:space="preserve">El desvío acumulado negativo se debe a que, durante el segundo trimestre, se realizó 1 auditoría menos sobre las 5  dado que el personal a cargo del trabajo debió interrumpirlo por razones de fuerza mayor. </t>
  </si>
  <si>
    <t>El desvío negativo se debe a que el proceso de contratación de las universidades se encuentra en trámite.</t>
  </si>
  <si>
    <t>El desvío positivo se debe a que durante el segundo trimestres se emitieron más certificados que los previstos. Cabe aclarar que,  la meta es una estimación de la cantidad de Certificados de Conveniencia y Necesidad Pública que serán emitidos durante el periodo y se ejecución depende del comportamiento de la demanda.</t>
  </si>
  <si>
    <t>El desvìo positivo se debe a que, durante el primer y segundo trimestre, se realizaron 3 informes adicionales s a los 80 programados producto de un esfuerzo del departamento en realizar trabajo pendiente.</t>
  </si>
  <si>
    <t>El desvío positivo se debe a que, la cantidad de inspecciones realizadas en primer y segundo trimestre es superior  a la prevista. Cabe aclarar que, esta meta, depende del comportamiento de la demanda y, por lo tanto su ejecución está en función de la ocurrencia de emergencias</t>
  </si>
  <si>
    <t>El desvío positivo se debe a que durante el 1º trimestre, por motivos de agenda institucional, se efectuó una campaña adicional en la Ciudad Autónoma de Buenos Aires que incluyó una  exposición en el Subcomité para el Sistema de Señalización en Emergencias Hídricas del Instituto Argentino de Normalización y Certificación (IRAM) y una reunión del Subcomité de respuesta a emergencias y Gestión de Seguridad del mismo organismo</t>
  </si>
  <si>
    <t>El desvío negativo está asociado a que no se iniciaron las tareas en marco de la construcción de la Presa Chihuído I pese a que la misma fue adjudicada;  no se suscribió aún el Acta Complementaria prevista en la planificación original en el marco del convenio suscripto con la provincia de Jujuy; aún no se firmaron los convenios previstos con las provincias de La Rioja y San Luis; la provincia de Mendoza  no cumplió con lo convenido por Decreto para iniciar las tareas correspondientes a la Central Nihuil IV; y a que se reprogramó para el mes de julio la asistencia técnica a brindar a la Comisión Nacional de  Energía Eléctrica de la República de Guatemala.</t>
  </si>
  <si>
    <t>El desvío positivo está asociado a que se realizaron inspecciones adicionales  durante el 1º trimestre por emergencia hídrica en los Complejos Escaba, El Tunal y Rio Hondo y a que durante el 2º trimestre  se efectuaron controles adicionales para garantizar la seguridad de las obras en el complejo Escaba  ante la Declaración de Emergencia Amarilla.</t>
  </si>
  <si>
    <t xml:space="preserve">El desvio positivo está asociado a los trabajos realizados durante el 1º trimestre en lo que respecta a ensayos adicionales en las presas de Escaba y Pueblo Viejo  por tareas de mantenimiento realizadas al equipamiento; y a las realizadas durante el 2° trimestre en el primero de ellas ante la Declaración de Emergencia Amarilla, lo que implicó la realización de 7 fiscalizaciones posteriores adicionales para garantizar la seguridad del equipo hidroelectromecánico.  A su vez, se contempla la realización de fiscalizaciones adicionales en Agua del Toro, Los Reyunos y AISOL.
</t>
  </si>
  <si>
    <t>El desvio positivo está asociado a que realizaron fiscalizaciones del PADE de los Sistemas Diamante y Nihuil ya que se realizaron ejercitaciones complementarias a pedido de los concesionarios</t>
  </si>
  <si>
    <t>El desvío negativo acumulado en el período entre las metas realizadas y las programadas para el presente período, se debe a la baja consignada en el segundo trimestre en virtud de que en dicho lapso hubo una reducción de la cantidad de turnos otorgados en Sede Central, pasando de 120 a 80 por cuestiones de mejor operatividad.</t>
  </si>
  <si>
    <t>En lo que respecta a Permisos de Ingreso, se observa que bajo dicha categoría se incluyen los actos consulares que corresponden a las residencias otorgadas desde el exterior por las representaciones consulares en la República. El volumen de residencias emitidas bajo dicha modalidad, no puede ser previsto con exactitud, ya que depende de cuestiones estacionales ajenas a la voluntad de la Administración.</t>
  </si>
  <si>
    <t>Durante el primer semestre, el desvío acumulado, se observa por las diferencias por en la cantidad de trámites de las Delegaciones de Almirante Brown, Mar del Plata, Florencio Varela y La Plata debido a un denotado ausentismo por parte de los migrantes a la hora de realizar trámites de admisión, como así también una merma generalizada en cuanto a la demanda de los migrantes a la hora de realizar peticiones en el organismo.</t>
  </si>
  <si>
    <t>El desvío se debe por los distintos métodos para obtener el Pasaporte (tradicional, al instante y Express). La demanda se mantendrá.</t>
  </si>
  <si>
    <t>La Dirección de Radicaciones informa que se han contemplado las variaciones considerados a nivel nacional: Sede Central, Delegaciones y Oficinas Móviles. Debe considerarse las fluctuaciones estacionales de ingreso y permanencia de extranjeros que desean tramitar su legal residencia en el país. De todas maneras, se hace hincapié que el desvío acumulado dio positivo en virtud del gran caudal de radicaciones otorgadas en el segundo trimestre.</t>
  </si>
  <si>
    <t>El desvío es a causa de la necesidad de reforzar y destacar las medidas comunicacionales en materia de seguridad vial en diferentes ámbitos, las cuales son acompañadas de diferentes piezas graficas que son utilizadas como medio canalizador de mensajes alusivos a la problemática que nos ocupa.</t>
  </si>
  <si>
    <t>El desvío se produjo a causa de que los integrantes de la Dirección asistieron a distintas Jornadas de Capacitación y Prevención Vial, prestando colaboración en la organización y llevaron a cabo relevamiento de rutas provinciales. Además uno de los móviles disponibles no presto servicio dado que se encontraba en reparación.</t>
  </si>
  <si>
    <t>La causa del desvío es una mayor demanda de los cursos. La mayor demanda fue en los cursos de Educación Vial Nivel Secundario.</t>
  </si>
  <si>
    <t>La mayor demanda en los cursos de Educación Vial Nivel Secundario es el motivo del desvío.</t>
  </si>
  <si>
    <t>Se decidió incrementar la presión de fiscalización sobre esta modalidad de transporte.</t>
  </si>
  <si>
    <t>La ejecución es a requerimiento de los usuarios. Se inspeccionaron 4, de los cuales solo se habilitó 1.</t>
  </si>
  <si>
    <t>Corresponde a la demanda extraintitucional de publicaciones de uso aeronáutico.</t>
  </si>
  <si>
    <t>Si bien durante el segundo trimestre se registró una ejecución levemente inferior a la proyectada, en el total acumulado se supera la meta debido a la ejecución registrada en el primer trimestre.</t>
  </si>
  <si>
    <t>En el acumulado no se registra un desvío significativo respecto de las metas programadas.</t>
  </si>
  <si>
    <t>Las becas estaban destinadas a la formación profesional en enfermería, pero dado que la Ley de Enfermería perdió estado parlamentario, se evalúa destinar las mismas a Tutores Docentes  de  Residencias Medicas, pero aún no se implementó.</t>
  </si>
  <si>
    <t>Los datos presentados reflejan la información remitida sólo por cuatro provincias, correspondiente a los meses de abril y mayo, ya que no se cuenta con información del resto de las jurisdicciones. Cabe aclarar que los datos provinciales presentan habitualmente una demora en la notificación, por tal motivo se trata de datos preliminares, los que se irán ajustando a medida que la información sea remitida al nivel central</t>
  </si>
  <si>
    <t>Los datos presentados se corresponde a la información remitida solo por 4 provincias correspondiente a los meses de abril y mayo , sin tener información del resto de las jurisdicciones. Asimismo cabe aclarar que los datos provinciales presentan habitualmente una demora en la notificación, por tal motivo la ejecución son datos preliminares, los que se irán ajustando a medida que la información  sea remitida al nivel central</t>
  </si>
  <si>
    <t>El desvío obedece a que se realizo una guardia los días sábados con el fin de matricular a todos los profesionales de residencias nacionales y municipales, persiguiendo no obstaculizar las tareas diarias organizadas con los turnos obtenidos vía web. También se incorporó recursos humanos al área.</t>
  </si>
  <si>
    <t>Se comenzó a trabajar en la puesta al día en temas de fiscalización y se contempla la solicitud a cada inspector, de acuerdo al estado actual de cada uno de sus expedientes.</t>
  </si>
  <si>
    <t>Se comenzó a trabajar en la puesta al día en temas de fiscalización y se contempla la solicitud a cada inspector, de acuerdo al estado actual de cada uno de sus expedientes. También se implementó una área de coordinación con las Unidades Sanitarias, trabajando en la apertura de dos pasos fronterizos fundamentales, Cristo Redentor y Paso Samoré.</t>
  </si>
  <si>
    <t>Se reprogramó el otorgamiento de aptitudes físicas en los pasos fronterizos, ya que se organizó un relevamiento de las libretas sanitarias. Se cruzó la intervención con el área de jurídicos para reevaluar la competencia para otorgar  las Libretas por parte del área de Sanidad de Fronteras.</t>
  </si>
  <si>
    <t>Se programó contar con las nuevas drogas para tratar la hepatitis C, pero las mismas aún no están disponibles. Los prescriptores tratan sólo a aquellos pacientes que no pueden diferir el tratamiento hasta la llegada de los esquemas más efectivos, más cortos y con escasos efectos adversos. Los restantes pacientes se encuentran en lista de espera de los nuevos tratamientos.</t>
  </si>
  <si>
    <t>El desvío se debe a la reprogramación de los talleres. Se realizó solamente el taller  de referentes de cesación tabáquica, en que participaron representantes de todas las provincias.</t>
  </si>
  <si>
    <t>La cantidad de pacientes asistidos se vio incrementada por las ayudas realizadas a las provincias que sufrieron inundaciones, a lo que se suman otras ayudas a municipios y la llevada adelante a raíz de la  emergencia por el volcán Calbuco.</t>
  </si>
  <si>
    <t>El desvío fue a causa al cambio de modalidad, priorizando la cantidad de vehículos controlados, se redujeron los operativos de documentación y alcoholemia y se realizaron patrullajes preventivos reagrupando tanto móviles como personal.</t>
  </si>
  <si>
    <t>Los radares de la Autopista Pascual Palazzo comenzaron a funcionar en Marzo 2015 cuando estaban previstos para Enero 2015. Si bien se estimó tener una cantidad importante de infracciones por exceso de velocidad, la misma se realizó considerando un posible margen de desvío.</t>
  </si>
  <si>
    <t>Se encuentra en vinculación con los trámites de licencias. Margen de error considerable.</t>
  </si>
  <si>
    <t>El desvío se encuentra dentro de los parámetros normales esperados y responde, en parte, a un retraso en el inicio de un proyecto de digitalización, en el marco de un convenio.</t>
  </si>
  <si>
    <t>Demora en la ejecución prevista de la obra. Se estima su concreción para el 3er. trim. del ejercicio 2015.</t>
  </si>
  <si>
    <t>Desvío negativo en el cronograma de entrega de coches correspondientes a las líneas Roca y Belgrano Sur, se estima su ingreso durante el 3er. trim. 2015.</t>
  </si>
  <si>
    <t>El desvío se debe a razones de índole administrativa en el proceso de trámite influenciadas por factores externos a la DNP. Será compensado en períodos futuros.</t>
  </si>
  <si>
    <t>Mejora funcional producto de una eficiente campaña de relevamientos continuos en todo el sistema de ayudas a la navegación: instalación de nuevas señales, señales normalizadas, nuevas fondeadas, encendidas, reposicionadas, reparadas y rescatadas.</t>
  </si>
  <si>
    <t>El desvío se debe al ingreso de conductores al sistema.</t>
  </si>
  <si>
    <t>De la cartera activa de estudios de 2014 cuya finalización estaba programada para el segundo trimestre de 2015 no se llevaron adelante 20, dado que los municipios, gobiernos provinciales, no manifestaron interés en la prosecución de los mismos, a raíz de diversos motivos, se adjunta nota con mayor detalle.</t>
  </si>
  <si>
    <t>De la cartera activa de estudios de 2014 cuya finalización estaba programada para el segundo trimestre de 2015 no se llevaron adelante 15, dado que los municipios, gobiernos provinciales, no manifestaron interés en la prosecución de los mismos, a raíz de diversos motivos, se adjunta nota con mayor detalle.</t>
  </si>
  <si>
    <t>Reprogramación de inspecciones.</t>
  </si>
  <si>
    <t>No hubo inscripción de los cursantes previstos.</t>
  </si>
  <si>
    <t>El desvío acumulado no resulta significativo respecto de la meta programada.</t>
  </si>
  <si>
    <t>El desvío se debió a la baja en la atención a personas por la línea telefónica gratuita (0800) y además, se debe tener en cuenta que hubo problemas técnicos de la central telefónica en el periodo.</t>
  </si>
  <si>
    <t>El desvío se debe a que se han incorporado inspectores nuevos.</t>
  </si>
  <si>
    <t>El desvío se debe a que se atendieron auditorias no programadas.</t>
  </si>
  <si>
    <t>El desvío se debe a que se realizó una inspección no programada para encuadrarla con las inspecciones integrales.</t>
  </si>
  <si>
    <t>El desvío se debe a que se atendieron denuncias no programadas.</t>
  </si>
  <si>
    <t>El desvío se debe a que se atendieron auditorías y denuncias no programadas.</t>
  </si>
  <si>
    <t>El desvío se debe a que se realizaron inspecciones no programadas.</t>
  </si>
  <si>
    <t>Se programaron inspecciones en toda la red ferroviaria metropolitana y por orden de la Superioridad se relevó a las líneas concesionarias Urquiza y Belgrano Norte.</t>
  </si>
  <si>
    <t>El desvío se debe a la incorporación de nuevos inspectores que han permitido una mayor frecuencia de inspecciones y de la incorporación de un vehículo para los ramales de baja frecuencia.</t>
  </si>
  <si>
    <t>El desvío se debe a que se han incorporado inspectores nuevos y además, las delegaciones regionales comenzaron a colaborar en la realización de las inspecciones.</t>
  </si>
  <si>
    <t>El desvío se debe a que se incorporó personal especializado para el control de esta meta.</t>
  </si>
  <si>
    <t>El desvío se debe a que hubo gran cantidad de vencimientos de Permisos de Turismo.</t>
  </si>
  <si>
    <t>La sobreejecución de la meta corresponde a un incremento de la demanda, la cual es externa al organismo.</t>
  </si>
  <si>
    <t>El desvío se debe a que se destinaron recursos humanos  y materiales para realizar controles de alcoholemia aleatorios en la vía pública. Además, se manifestó un paro de la UTA , una asamblea sindical de ATE y se realizó mayor por capacitación en el marco de la Res. CNRT 812/14.</t>
  </si>
  <si>
    <t>Desvío poco significativo explicado por factores climáticos.</t>
  </si>
  <si>
    <t>Se intensificaron los controles en esta modalidad de transporte.</t>
  </si>
  <si>
    <t>Debido a falta de personal en algunas delegaciones regionales, paro de UTA y por capacitación de inspectores en el marco de la Res. CNRT 812/14.</t>
  </si>
  <si>
    <t>Control a Prestadores Médicos y Capacitadores del Transporte Automotor</t>
  </si>
  <si>
    <t>Desvío poco significativo.</t>
  </si>
  <si>
    <t>El desvío obedeció a la mayor demanda de los Operadores para cubrir el aumento de servicios.</t>
  </si>
  <si>
    <t>El desvío se debe a que en el mes de agosto del 2014 el Organismo inauguró tres Stand de Atención al Usuario (sedes CAU), dos en Aeropuerto Internacional de Ezeiza (el primero en la Terminal A Zona Pública y el segundo en la Terminal B Hall de Embarque) y uno en Aeroparque Jorge Newbery (Terminal A Zona Pública). Esto fortaleció la comunicación y el vínculo con los usuarios aeroportuarios, con el objetivo de garantizar el cumplimiento de los derechos de los pasajeros, acompañantes y trabajadores del aeropuerto, aumentando significativamente las consultas realizadas.</t>
  </si>
  <si>
    <t>El origen del desvío es como consecuencia de un cambio de política del Organismo por el cual se busca fortalecer los controles en materia de seguridad. El Directorio del Organismo sancionó la Resolución 115/14 la cual dispone la conformación del Departamento de Inspecciones Integrales cuya función es la de coordinar y programar las inspecciones integrales y las necesidades de relevamiento e inspección de las distintas áreas del Organismo. Esto permitió a partir de la capacitación del cuerpo de inspectores, que en igual número de comisiones se pudieran realizar una cantidad mayor de inspecciones.</t>
  </si>
  <si>
    <t>El desvío se encuentra relacionado con la sanción de la Resolución 115/14, la cual dispone la conformación del Departamento de Inspecciones Integrales, cuya función es la de coordinar y programar las inspecciones integrales, y las necesidades de relevamiento e inspección de las distintas áreas del organismo. La implementación de esta nueva política permitió optimizar los recursos del Organismo, a partir de la capacitación del cuerpo de inspectores, realizándose mayor cantidad de inspecciones en igual número de comisiones. La Gerencia de Ejecución y Control de Infraestructura Aeroportuaria realizo doscientos diecinueve controles. El Departamento de Inspecciones Integrales realizó 367 que se conforman de la siguiente manera, 246 verificaciones de estado de situación referidas a ítems de Check-list de Infraestructura y Calidad de Servicios en los Aeropuertos, y 121 verificaciones de estado de situación, referidas a ítems de Check-list de Regulación Económica.</t>
  </si>
  <si>
    <t>El desvío obedece a la demanda externa del organismo.</t>
  </si>
  <si>
    <t>Desvío generado por reprogramación de cursos.</t>
  </si>
  <si>
    <t>Desvío generado por reprogramación de inspecciones.</t>
  </si>
  <si>
    <t>El desvío se debe a una multiplicidad de causas: falta de personal especializado, problemas climáticos, problemas en la gestión de compras y demoras en las reparaciones del plantel flotante y equipos de apoyo a la navegación.</t>
  </si>
  <si>
    <t>El desvío obedece a factores imponderables al momento de la programación. Los casos atendidos resultaron menores a los esperados.</t>
  </si>
  <si>
    <t xml:space="preserve">El desvío obedece a factores imponderables al momento de la programación. </t>
  </si>
  <si>
    <t>El desvío se debe a los atrasos en las entregas de los proveedores.</t>
  </si>
  <si>
    <t>Se adelantó una inspección del próximo trimestre por razones operativas.</t>
  </si>
  <si>
    <t>En relación con las Habilitaciones de Salidas, se verifica una disminución del 25,70%. Las causas del desvío dependen de los trámites de regulación migratoria realizados por esta Dirección Nacional de Migraciones, es decir, obedecen a la demanda externa al organismo.</t>
  </si>
  <si>
    <t>El desvío se debe a que hubo que repetir varias auditorias, como consecuencia de la Res. CNRT N° 551/14.</t>
  </si>
  <si>
    <t>El desvío obedece a que algunas solicitudes de licencias cierran en el o los próximos meses según el tramite que corresponda.</t>
  </si>
  <si>
    <t>El dato se estimó en función de lo acontecido durante el ejercicio 2014, previendo un leve incremento en función del aumento  en los valores por prestación aprobados a finales de 2014. No obstante, por su naturaleza, se trata de una variable que no puede predecirse con exactitud o aproximación.</t>
  </si>
  <si>
    <t>El desvío se debe a que no se llevó a cabo una publicación. Se espera recuperar dicho desvío durante el próximo semestre.</t>
  </si>
  <si>
    <t>En lo que respecta a subsidios para actividades culturales en el segundo trimestre de 2015 se acordaron 26 subsidios, en lugar de los 60 programados.
La Comisión de Teatro se encuentra actualmente evaluando los numerosos pedidos de subsidios efectuados por las cooperativas de teatro para montaje de obra. Los resultados de la evaluación se reflejarán en el próximo trimestre.</t>
  </si>
  <si>
    <t>En lo referente al otorgamiento de premios el Directorio resolvió postergar los concursos por lo que no se otorgaron premios en el segundo trimestre.</t>
  </si>
  <si>
    <t>En el segundo trimestre de 2015 el Directorio del Fondo otorgó 25 préstamos, siendo las metas programadas de 30  préstamos. Se hace notar que se recibieron pedidos de préstamos por importes mayores a los previstos por lo que la cuota presupuestaria resultó insuficiente para atender todos los préstamos en el trimestre.</t>
  </si>
  <si>
    <t>El Directorio otorgó 40 becas de perfeccionamientos (40 previstas), 10 becas que son remanentes correspondientes al Concurso de Becas Grupales del año 2014 y 2 Becas Directorio (30 en Creación y 30 en investigación previstas). Ello se debió a que el Directorio postergó el cierre del Concurso de Becas Nacionales para el 4 de mayo por lo que los resultados  de este concurso se reflejarán en el  próximo trimestre y las Becas Grupales comenzarán a evaluarse  en el transcurso del siguiente mes.</t>
  </si>
  <si>
    <t>El Directorio otorgó 80 becas de perfeccionamiento (80 previstas), 10 becas de creación y 2 Becas Directorio (30 previstas) y 7  becas de investigación (30 previstas). Ello se debió a que el Directorio postergó el cierre del Concurso de Becas Nacionales para el 4 de mayo por lo que los resultados  de este concurso se reflejarán en el  próximo trimestre y las Becas Grupales comenzarán a evaluarse  en el transcurso del siguiente mes.</t>
  </si>
  <si>
    <t>El desvío positivo acumulado se debe a la publicación de nuevos catálogos.</t>
  </si>
  <si>
    <t>El Directorio otorgó 40 becas de perfeccionamiento (40 previstas), 10 becas que son remanentes correspondientes al Concurso de Becas Grupales del año 2014 y 2 Becas Directori (30 previstas), 7 becas de investigación (30 previstas). Ello se debió a que el Directorio postergó el cierre del Concurso de Becas Nacionales para el 4 de mayo por lo que los resultados  de este concurso se reflejarán en el  próximo trimestre y las Becas Grupales comenzarán a evaluarse  en el transcurso del siguiente mes.</t>
  </si>
  <si>
    <t>El desvío se debe a la reprogramación de la meta para los siguientes trimestres.</t>
  </si>
  <si>
    <t>Por demoras en el proceso de otorgamiento.</t>
  </si>
  <si>
    <t>Programado 2° trimestre: 2.145 horas de vuelo.La diferencia en menos obedece al aumento de las precipitaciones en la región.</t>
  </si>
  <si>
    <t>El desvío se encuentra dentro de los parámetros establecidos.</t>
  </si>
  <si>
    <t>En la Casa de la Cultura del Fondo Nacional de las Artes, se realizaron 57 actuaciones superándose las metas programadas. Ello se debió a una reprogramación por parte de la Comisión de Música</t>
  </si>
  <si>
    <t>Al igual que en el caso anterior la diferencia se debe a razones de reprogramación por parte de la Comisión de Artes Plásticas.</t>
  </si>
  <si>
    <t>Desvío negativo explicado por las Bibliotecas que no se encontraban en condiciones legales - administrativas para recibir los subsidios de las distintas líneas programáticas que otorga CONABIP.</t>
  </si>
  <si>
    <t>El desvío queda explicado ya que la distribución de libros que estaba prevista para el segundo trimestre, se reprogramó para el tercero, dado que la compra del material bibliográfico se encuentra en proceso.</t>
  </si>
  <si>
    <t>El desvío positivo radica en la decisión de organizar grupos reducidos para el dictado de los cursos Digibepé en el Encuentro de BP con modalidad presencial, a partir de la disponibilidad de aulas y equipos, repitiendo ambos niveles en dos jornadas consecutivas. A su vez se sumó una oferta no programada de participantes en el Curso de Catalogación e Introducción al Campus Virtual, dentro del módulo básico de capacitación.</t>
  </si>
  <si>
    <t xml:space="preserve">La mayor cantidad de personas se explica por la ampliación de cupos e inscripción exitosa a los cursos Digibepé, Catalogación y Género. </t>
  </si>
  <si>
    <t>El desvio se explica teniendo en cuenta, por un lado, que la Biblioteca permaneció cerrada con motivo del control de existencia de fondo bibliográfico, y por otro lado, por el cambio del comportamiento del usuario que accede a la información a través de nuevas tecnologías, y por ende, disminuye la demanda directa del servicio. En este sentido, es notable el incremento en la cantidad de consultas realizadas a la página web del Museo.</t>
  </si>
  <si>
    <t>El desvio obedece a una modificación de la fecha de inauguración del primer piso, que implicó un cambio en la impresión de ejemplares diseñados para el mencionado evento.</t>
  </si>
  <si>
    <t>El desvio obedece a la necesidad de rediseñar el material didáctico y por tal motivo, a la modificación de la fecha prevista de impresión y correspondiente distribución.</t>
  </si>
  <si>
    <t>El desvio acumulado se explica por una modificación de la fecha de inauguración del primer piso, que implicó un cambio en la necesidad de intervención de obras.</t>
  </si>
  <si>
    <t>Obedece a una modificación en la fecha de apertura de las salas de 1º piso, prevista para Julio 2015.</t>
  </si>
  <si>
    <t>Obedece a la culminación de un trabajo de investigación y restauración de las obras exhibidas.</t>
  </si>
  <si>
    <t>obedecen a una mayor oferta de visitas guiadas para el público en general (actividad "Este es Mi Museo"), para instituciones educativas, visitas en inglés y portugués.</t>
  </si>
  <si>
    <t>El desvio de la meta publicaciones prevista en el 2° trimestre se explica por la no necesidad de realizar impresiones de publicaciones para las actividades realizadas</t>
  </si>
  <si>
    <t>El desvio de la meta capacitación a provincias y municipios prevista en el 2° trimestre se explica por la modificación en la agenda de actividades</t>
  </si>
  <si>
    <t>El desvio de la meta instrumentación de concursos y premios prevista en el 2° trimestre se explica por la modificacion en la agenda de actividades</t>
  </si>
  <si>
    <t>El desvio de la meta encuentros y jornadas de difusión cultural prevista en el 2° trimestre se explica por la modificacion en la agenda internacional y nacional</t>
  </si>
  <si>
    <t>El desvio de la meta organización de eventos nacionales e internacionales de difusión de la cultura prevista en el 2° trimestre se explica por la modificación en la agenda nacional e internacional</t>
  </si>
  <si>
    <t>El desvio de la meta asistencia financiera a organismos internacionales de la cultura prevista en el 2° trimestre se explica por la modificación en la agenda internacional</t>
  </si>
  <si>
    <t>Menor cantidad de cápitas que las previstas.</t>
  </si>
  <si>
    <t>La medición no puede ser estimada con precisión debido a que queda supeditada a la salud de los afiliados y sus familiares. Asimismo se priorizó la atención ambulatorio de pacientes vulnerables a enfermedades hospitalarias.</t>
  </si>
  <si>
    <t>La puesta en marca de los consultorios externos en dependencias del Departamento Central de Policía, permitió atender una  mayor cantidad de consultas efectuadas por parte de los afiliados a la Obra Social.</t>
  </si>
  <si>
    <t>Los servicios de asistencia inmediata del paciente grave están sujetos a situaciones imprevistas.</t>
  </si>
  <si>
    <t>Mayor ingreso de personal a la Institución, como así también altas que realizan los afiliados principales en su grupo familiar.</t>
  </si>
  <si>
    <t>Bajas y o excluciones de personal producidas durante la capacitación, principalmente por bajo rendimiento académico y falta de vocación de servicio.</t>
  </si>
  <si>
    <t>Exclusión de aspirantes por no reunir las condiciones necesarias para su promoción.</t>
  </si>
  <si>
    <t>La cantidad de oficios judiciales varían conforme a los pedidos de cooperaciones solicitados por los magistrados (exhortos, allanamientos, comparendos, diligencias judiciales, entre otros) en la instruccion de los distintos procesos judiciales.</t>
  </si>
  <si>
    <t>El personal designado para la cobertura de las paradas de las terminales de transporte dentro del ámbito de la Ciuda Autónoma de Buenos Aires cumplimenta el servicio bajo el régimen de Policía Adicional, siendo el mismo de caracter voluntario para el personal.</t>
  </si>
  <si>
    <t>Disminución en la producción de hechos que demandan la intervención policial como consecuencia de la implementación de distintos operativos de prevención del accionar delictual.</t>
  </si>
  <si>
    <t>Incremento en el trámite de verificación policial a raíz de un notable aumento en el parque automotor.</t>
  </si>
  <si>
    <t>Aumento en la asimilación de las pautas de comportamiento tendientes a la convivencia pacífica por parte de los ciudadanos.</t>
  </si>
  <si>
    <t>Mayor disponibilidad de personal para la cobertura de los objetivos, según licencias anuales y médicas que solicita el personal.</t>
  </si>
  <si>
    <t>La creación de las dependencias "División Protección Federal Motorizada" y "División Unidad Federal de Tránsito", con el consecuente incremento del parque de motovehículos permitió aumentar la presencia policial.</t>
  </si>
  <si>
    <t>El operativo Cinturón Sur, implementado en los barrios de Nueva Pompeya, Bajo Flores, Villa Soldati, Villa Lugano, Barracas, La Boca y Parque Patricios por parte de la Gendarmiería Nacional y la Prefectura Naval, permitió afectar personal de la fuerza en otros operativos de control y prevención.</t>
  </si>
  <si>
    <t>Factores sociales, políticos y económicos repercuten en la cantidad de intervenciones en delitos.</t>
  </si>
  <si>
    <t>Mayor acaecimiento de situaciones siniestrales fortuitas.</t>
  </si>
  <si>
    <t>Los informes realizados quedan supeditados a la cantidad de requerimientos efectuados para la renovación de habilitaciones de los distintos locales, como así también de aquellos que la solicitan al momento de iniciar su actividad.</t>
  </si>
  <si>
    <t>Desarrollo de espectáculos futbolísticos no previstos, en el marco del torneo internacional  "Copa Libertadores de América", amistosos a nivel de Selección y reanudación de partidos postergados  por condiciones climaticas desfavorables.</t>
  </si>
  <si>
    <t>Implementación de nuevos procedimientos que permitieron potenciar la capacidad operativa del sector.</t>
  </si>
  <si>
    <t xml:space="preserve">Relevamiento, no previsto, de bicicletas y vehículos pertenciecientes al Municipio de Tres de Febrero por parte de la Subsecretaría de Participación Ciudadana. </t>
  </si>
  <si>
    <t>Incremento de los proyectos comunitarios implementados y aumento de inscriptos por curso.</t>
  </si>
  <si>
    <t>Implementacion de nuevos procedimientos operativos.</t>
  </si>
  <si>
    <t>Solicitudes adicionales de inspección en los estadios del Club San Lorenzo y Club Atlético Boca Juniors.</t>
  </si>
  <si>
    <t>Menor realización efectiva de llamadas por parte de la ciudadanía,  pudo ser consecuencia de una disminución de la pauta publicitaria destinada a la campaña.</t>
  </si>
  <si>
    <t>Se adelantó el cronograma de publicación de la segunda edición de la Guia de Recursos para una Mejor Articulación con la Administracion de Justicia.</t>
  </si>
  <si>
    <t xml:space="preserve"> Mayor difusión de la unidad de traslado y  constante interacción, comunicación y coordinación con los diferentes juzgados intervinientes.</t>
  </si>
  <si>
    <t>Por decisiones adminitrativas, se reorganizaron recursos postergando las acciones de capacitación.</t>
  </si>
  <si>
    <t>Modificaciones implementadas en la ley que regula los subsidos a las entidades del sistema bomberil.</t>
  </si>
  <si>
    <t>Las emergencias producidas por inundaciones e incendios forestales en los distindo puntos del país y condiciones climáticas adversas en la zona cordillerana, requirieron el accionar de personal asignado previamente para recibir actualización formativa.</t>
  </si>
  <si>
    <t>Mayor demanda de capacitación por parte de las provincias.</t>
  </si>
  <si>
    <t>Cuestiones operativas postargaron el incio de la capacitación.</t>
  </si>
  <si>
    <t>Incorporación de nuevos ejes temáticos en las capacitaciones, implicando el dictado de un mayor numero de cursos.</t>
  </si>
  <si>
    <t>Mayores requerimientos incorporar nuevos Centros de Formación e Institutos Universitarios de las fuerzas policiales y de seguridad</t>
  </si>
  <si>
    <t>Asistencia Técnica a Centros de Formación e Institutos Universitarios de las Fuerzas Policiales y de Seguridad para Adecuación Curricular</t>
  </si>
  <si>
    <t>Cuestiones administrativas imposibilitaron realizar asistencias durante el segundo trimestre.</t>
  </si>
  <si>
    <t>El desvío obedece a la priorización de  programas de investigación, Transferencia de Tecnología, Desarrollo Territorial  y Agricultura Familiar, situación que obliga al personal a dedicarse a ello.</t>
  </si>
  <si>
    <t xml:space="preserve">
La cantidad de informes se ha visto superada debido a aquellos informes que se encontraban en proceso de revision y correccion el 1er  trimestre fueron aprobados durante el 2do trimestre.</t>
  </si>
  <si>
    <t>El desvío positivo obedece a la intensificación de operativos de fiscalización efectuados en la zonas de elaboración de alcohol etílico.</t>
  </si>
  <si>
    <t>El desvío positivo obedece a tareas de fiscalización efectuadas por la finalización de Control de Cosecha de Uva y Elaboración de Vino 2015 y a la intensificación de los controles efectuados durante el 1º trimestre.</t>
  </si>
  <si>
    <t>La producción de biológicos y reactivos depende de la demanda interna y externa de los mismos. En este período se registró un alza en la demanda de estos productos en la Coordinación de Bacteriología. Sin embargo en la Coordinación de Virología se registró una importante baja de solicitudes, lo que provocó que el valor general de esta meta sea inferior al programado.</t>
  </si>
  <si>
    <t>La Dirección de Cuarentena Vegetal no realizo la totalidad de los análisis de riesgo de plagas proyectados debido principalmente a la falta de respuesta por parte del país exportador. El  país importador (Argentina)  remite listado de plagas ausentes al país exportador quien debe informar si esas plagas también se encuentran ausentes)</t>
  </si>
  <si>
    <t>Las Direcciones de Cuarentena Vegetal y de Sanidad Vegetal no alcanzaron la cantidad planificada por cuestiones operativas durante el primer semestre y se han reprogramado tareas para el tercer trimestre.</t>
  </si>
  <si>
    <t xml:space="preserve">La cantidad de análisis depende de la demanda interna de los Programas Sanitarios del SENASA, de la demanda externa de los particulares que presentar muestras a diagnóstico y de la capacidad de los laboratorios de responder a esa demanda. </t>
  </si>
  <si>
    <t>Se intensificaron las visitas a predios en el segundo trimestre.</t>
  </si>
  <si>
    <t>La diferencia no es significativa.</t>
  </si>
  <si>
    <t>La disminución se debe a nuevas reglamentaciones exigidas para exportar a diversos paises.</t>
  </si>
  <si>
    <t>Demoras en la implementación del Plan Anual de Capacitación (PAC).</t>
  </si>
  <si>
    <t>Demoras en la apertura del nuevo  Centro Único de Formación de Gendarmes en instalaciones cedidas en custodia por la Agencia de Administración de Bienes del Estado en la localidad de Ituzaingó, provincia de Corrientes.</t>
  </si>
  <si>
    <t>Mayor  cantidad de consultas sanitarias y asistenciales efectuadas por los agentes de la fuerza.</t>
  </si>
  <si>
    <t>Reprogramación operativa por parte de las Naciones Unidas en diferentes áreas de misión.</t>
  </si>
  <si>
    <t>Menor cantidad de requeriminientos periciales efectuados por parte de la Justicia.</t>
  </si>
  <si>
    <t>Menor tránsito de vehículos por los pasos internacionales donde la fuerza cumple funciones, explicado parcialmente por las restricciones comerciales con los países limítrofes.</t>
  </si>
  <si>
    <t>La Dirección Nacional de Migraciones a través de la Disposición N°2980/2013, asumió la función y control migratorio de 71 Pasos Internacionales que concentran el mayor flujo de Tránsito migratorio, quedando bajo responsabilidad de Gendarmería Nacional Argentina 25 Pasos Internacionales de reducido flujo de ingreso y egreso de personas. Asimismo, durante la temporada invernal 6 pasos fronterizos permanecieron cerrados.</t>
  </si>
  <si>
    <t>Durante la temporada invernal, seis Pasos internacionales permaneciero cerrados. Asimismo, se reubicó personal para el apoyo a los operativos de seguridad ciudadan  (Operativo Centinela, Vigía, Escudo Norte, Rosario).</t>
  </si>
  <si>
    <t>Menor tránsito de transporte internacional terrestre, debido a las restricciones comerciales con otros países fronterizos que se impusieron.</t>
  </si>
  <si>
    <t>Empleo intensivo de los medios en tareas específicas de control y seguridad en zonas de frontera.</t>
  </si>
  <si>
    <t>Asignación intensiva de nuevo personal y medios en cada tarea operativa ejecutada (control y patrullaje de seguridad) en zonas de fronteras.</t>
  </si>
  <si>
    <t>Prolongación temporaria en el empleo del personal en cada tarea operativa ejecutada (control y patrullaje de seguridad) en zonas de fronteras, debiendo tenerse en cuenta la incorporación de nuevas promociones de Gendarmes a la Fuerza Efectiva de las Unidades de frontera y su asignación a tareas operativas.</t>
  </si>
  <si>
    <t>Fluctuación de la magnitud de operaciones de compra/ venta de vehículos particulares.</t>
  </si>
  <si>
    <t>Mayores labores realizadas en operativos especiales (Cinturón Sur, Centinela, Escudo Norte, Vigia, Rosario) y en el ámbito urbano de las distintas ciudades del interior del país en el marco de la Seguridad Ciudadana. Mayor participación en los Operativos Rally Dakar, Costa Atlántica e inundaciones y apoyo seguridad en eventos deportivos futbolísticos.</t>
  </si>
  <si>
    <t>Mayor demanda de solicitud de apoyo a eventos futbolísticos desarrollados en la Ciudad Autónoma de Buenos Aires  y en el Área Metropolitana de Buenos Aires.</t>
  </si>
  <si>
    <t>Falta de requerimiento de transporte de material critico.</t>
  </si>
  <si>
    <t>Mayor flujo de automóviles principalmente durante los fines de semana largos.</t>
  </si>
  <si>
    <t>Ajustes en la planificación operativa.</t>
  </si>
  <si>
    <t>El Operativo de Seguridad Ciudadana Escudo Norte requirió un incremento en las horas de navegación de las patrullas fluviales.</t>
  </si>
  <si>
    <t>Formalización del Plan de Salvamento que se lleva a cabo por cada Buque/Embarcación a reflotar/extraer, en base a un convenio firmado con la Administración General de Puertos.</t>
  </si>
  <si>
    <t>Implementación del Programa Federal de Colaboración y Asistencia para la Seguridad, en la órbita del Ministerio de Seguridad, a través del cual se refuerza el Sistema de Seguridad Ciudadana, mediante la reasignación de los recursos humanos y materiales de las Fuerzas Federales en apoyo a las Policías de las Provincias.</t>
  </si>
  <si>
    <t>Mayor detección de infracciónes que las estimaciones previstas en función de comportamientos históricos.</t>
  </si>
  <si>
    <t>Causas siniestrales fortuitas imposibles de prever con exactitud.</t>
  </si>
  <si>
    <t>Incremento de las intervenciones realizadas por el Servicio de Seguridad en el Marco de Operativo Estaciones Seguras (Convenio entre el Ministerio del Interior y Transporte y el Servicio de Policía Adicional en Estaciones del Ferrocarril General Roca y Tren de la Costa)  y la implementación del Operativo de Seguridad Costa Atlántica (Estación Ferro-Automotora de la Ciudad de Mar del Plata y terminal de Ómnibus de la Ciudad de Pinamar) y ciduad de Rosario.</t>
  </si>
  <si>
    <t>Menores bajas por cesantias y/o exoneraciones.</t>
  </si>
  <si>
    <t>Menores bajas (fallecimiento, cesantia, exoneracion) del personal retirado o actividad.</t>
  </si>
  <si>
    <t>Menores retiros obligatorios y voluntarios que los previstos.</t>
  </si>
  <si>
    <t>Disminución en la cantidad de agentes que solicitaron el beneficio. El mismo es para aquellos agentes que no pueden permanecer en actividad y que por falta de antigüedad no puede obtener un beneficio previsional.</t>
  </si>
  <si>
    <t>Mayores solicitudes efectuadas por lo usuarios privados.</t>
  </si>
  <si>
    <t>Reduccion de solicitudes por parte de los interesados del servicio.</t>
  </si>
  <si>
    <t>Menor cantidad de solicitudes por parte de los interesados.</t>
  </si>
  <si>
    <t>Ajustes en la planificación operativa, principalemente en lo que respecta al Operativo Control Accesos a la Ciudad Autónoma de Buenos Aires.</t>
  </si>
  <si>
    <t>Modificaciones en la planificación operativa, vinculadas principalmente con un incremento en los Operativo Control Accesos a la Ciudad Autónoma de Buenos Aires y el Operativo Cinturón Sur.</t>
  </si>
  <si>
    <t>Disminución en la actividad náutica deportiva.</t>
  </si>
  <si>
    <t>Falla técnica por parte de una de las empresas proveedoras del servicio generó mayor información de la que el Centro Nacional de Datos Argentino requiere.</t>
  </si>
  <si>
    <t>Incremento de los pasajeros inspeccionados con motivo del mayor flujo de pasajeros por el período estival de vacaciones. Adicionalmente se trata de información parcial, dado que se encuentra pendiente la información de la cantidad de pasajeros embarcados en el Aeropuerto Jorge Newbery.</t>
  </si>
  <si>
    <t>Utilización por parte del personal de la licencia anual ordinaria, así como otras licencias previstas en el Decreto que regula al personal policial de la fuerza.</t>
  </si>
  <si>
    <t>Menor volumen de operaciones registradas en las exportaciones correspondientes a correo y Courier del trimestre. Asimismo, cabe señalar que los datos informados son relevados por la Terminal de Cargas Argentina (TCA).
Finalmente cabe mencionar que la PSA mantiene en forma permanente los recursos necesarios para efectuar los controles de seguridad sobre la carga.</t>
  </si>
  <si>
    <t>La realización de allanamientos puede ser evaluada y ordenada  únicamente por un magistrado competente, resultando durante el trimestre mayor a la prevista por la institución.</t>
  </si>
  <si>
    <t>Incremento en la demanda de las empresas interesadas en capacitar a nuevo personal o re entrenar al personal existente.</t>
  </si>
  <si>
    <t>Intensidad variable que hace el público del uso de herramientas de Web 2.0 Red Social www.scribd.com. En ella se colocan textos completos de bibliografía producida por la Administración de Parques Nacionales .</t>
  </si>
  <si>
    <t>Incremento en la solicitudes de permisos por parte de los investigadores.</t>
  </si>
  <si>
    <t>Se trata de información parcial. Se encuentra pendiente la remisión de datos del Parque Nacional El Condorito, Parque Nacional Los Alisos , Parque Nacional Quijadas, Parque Nacional Lago Puelo y Parque Nacional Tierra del Fuego.</t>
  </si>
  <si>
    <t>Condiciones meteorológicas excepcionales:  temporada extraordinariamente seca, escazas lluvias e importante ocurrencia de tormentas eléctricas.</t>
  </si>
  <si>
    <t>Cambios en la operatoria de confección e impresión de folleteria, resultando la misma responsabilidad directa de los concesionarios.</t>
  </si>
  <si>
    <t>Incendios forestales ocurridos durante la temporada estival 2014-2015 en la Patagónica y la erupción del Volcán Calbuco.</t>
  </si>
  <si>
    <t>Se encuentran en trámite de prórroga algunos prestadores, según procedimientos y plazos establecidos por la RES HD APN 240/11. Asimismo varios prestadores desarrollan más de una actividad turistica, llegando a la suma total de 805 habilitaciones en todas las Áreas Protegidas.</t>
  </si>
  <si>
    <t>Suspención del dictado de los cursos programados para el semestre por falta de inscripctos.</t>
  </si>
  <si>
    <t>Cancelación de ferias por escasa participación e interes del sector privado.</t>
  </si>
  <si>
    <t>Redificnión de  estrategias de promoción  y  ajustes en el cronograma de actividades, procurando mayor convocatoria de las provincias.</t>
  </si>
  <si>
    <t>Redireccionamiento de los recursos a acciones dirigidas al trade.</t>
  </si>
  <si>
    <t>Ajustes del cronograma de participación tras la realización de talleres regionales con el fin de planificar dichas acciones en conjunto al Consejo Federal de Turismo y con el consenso de los entes regionales de Turismo y organismos públicos de Turismo de las provincias que componen las seis regiones turísticas. El Consejo Federal de Turismo participa a través de la instalación de unidades móviles, aporte de recursos humanos y materiales; el Ministerio acompaña las acciones.</t>
  </si>
  <si>
    <t>Ajuste en el cronograma de realización de eventos.</t>
  </si>
  <si>
    <t>Menor demanda por parte de los turistas a las Unidades Turísticas de Chapadmalal (provincia de Buenos Aires) y Embalse (provincia de Córdoba).</t>
  </si>
  <si>
    <t>El Programa Federal de Turismo Social depende de la demanda turistas en aquellos establecimientos que presentan tarifas reducidas establecida por el Ministerio de Turismo.</t>
  </si>
  <si>
    <t>Incremento en la cantidad de instituciones universitarias privadas provisorias y se firmaron nuevos convenios de reconocimiento mutuo de títulos de grado universitario con los países.</t>
  </si>
  <si>
    <t>Demoras por parte de las  Universidades Nacionales en la remisión de la información sobre los docentes que participan del Programa. Se encuentra en gestión de trámite de firma el acto administrativo correspondiente.</t>
  </si>
  <si>
    <t>La implementación de la evaluación socioeconómica a través de la ANSES  aceleró la etapa de aprobación de becarios, en el marco de la implementación del PROGRESAR.</t>
  </si>
  <si>
    <t>El Área de Asesoramiento y Evaluación Curricular de la Dirección Nacional de Gestión Universitaria recibió mayor cantidad de solicitudes por parte de las Instituciones Universitarias en el Ministerio y en la  CONEAU.</t>
  </si>
  <si>
    <t>Culminación de trámites pendientes de 2014.</t>
  </si>
  <si>
    <t>Demoras en los procesos administrativos y de información complementaria requerida a los interesados. Cabe mencionar la implementación del PROGRESAR como programa coordinado con el PNBU.</t>
  </si>
  <si>
    <t>Por una falla técnica involuntaria en la confección de medidas de seguridad suministradas por la Casa de la Moneda, se demoró la entrega de las obleas de seguridad que acompañan cada diploma.</t>
  </si>
  <si>
    <t>Menor cantidad de alumnos inscriptos en las Instancias Nacionales de Historia y Filosofía.</t>
  </si>
  <si>
    <t xml:space="preserve">Comportamiento propio del Servicio de Educación a Distancia, sujeto a la cantidad de alumnos residentes en el extranjero.
</t>
  </si>
  <si>
    <t>Demoras en la formalización del acto administrativo con provincia de Buenos Aires y en la entrega de documentación requerida por parte de ciertas jurisdicciones.</t>
  </si>
  <si>
    <t>Adecuación del cronograma de la producción de los materiales.</t>
  </si>
  <si>
    <t>Falta de definición por parte de las autoridades institucionales, de la  incorporación de 84 escuelas al Programa.</t>
  </si>
  <si>
    <t>Demoras en la gestión de bancarización de 3 escuelas de arte,  por parte de las jurisdicciones y del acto administrativo que autoriza la atención prevista de 200 escuelas de la Modalidad de Educación Especial.</t>
  </si>
  <si>
    <t xml:space="preserve">Por decisión de as autoridades institucionales, se priorizó y adelantó la distribución de aulas digitales móviles previstas para trimestres futuros.
</t>
  </si>
  <si>
    <t>Postergación en el cierre de las convocatorias programadas para el trimestre.</t>
  </si>
  <si>
    <t>Adecuación del cronograma de trabajo.</t>
  </si>
  <si>
    <t>Adecuación del cronograma de trabajo, las acciones se llevarán a cabo en el marco de la realización del ONE.</t>
  </si>
  <si>
    <t>Adecuación del Cronograma de trabajo.</t>
  </si>
  <si>
    <t>Demora en los procesos de compra.</t>
  </si>
  <si>
    <t>Celeridad en el proceso de compra.</t>
  </si>
  <si>
    <t>Demoras en el proceso de asignación.</t>
  </si>
  <si>
    <t>Demora en los procesos administrativos, principalmente de pago.</t>
  </si>
  <si>
    <t>Demoras en la generación de tarjetas que permitirán efectivizar el otorgamiento del aporte.</t>
  </si>
  <si>
    <t>Ajustes del cronograma de trabajo.</t>
  </si>
  <si>
    <t>Demoras en la recepción de la documentación necesaria para hacer efectivas las transferencias.</t>
  </si>
  <si>
    <t>Ampliación de la cobertura por decisión de las autoridades.</t>
  </si>
  <si>
    <t>Demoras en el inicio del proceso de compras.</t>
  </si>
  <si>
    <t>Necesidad de concensuar la implementación de documentos y/o normativas específicas a nivel Regional y/o Nacional  que obtengan status de vinculantes, para una futura implementación de la Ley NAcional de Bibliotecas Escolares.</t>
  </si>
  <si>
    <t>Realización de mayores repartos en el contexto de eventos y acciones de capacitación destinadas a los representantes de las distintas instituciones del sistema educativo, pertenecientes a las jurisdicciones provinciales.</t>
  </si>
  <si>
    <t>Prioridad en el financiamiento de obras enmarcadas principalmente en la implementación de la Jornada Extendida, el Mejoramiento de la Escuela Secundaria, Ampliación de cobertura de nivel inicial, Construcción de playones deportivos de uso prioritario para escuelas y Construcción de Jardines Maternales,  efectuando transferencias a medida que se preadjudican las obras.</t>
  </si>
  <si>
    <t>Incremento en el  valor promedio del aula equipada en el mes de julio ($51,837,22) El nivel de emisión de aptos Técnicos se ajusto a la disponiblidad del credito para el componente.</t>
  </si>
  <si>
    <t>Se encuenta pendiente de aprobación un nuevo tramo de financiamiento con crédito externo para permitir la continuidad de dicho programa.</t>
  </si>
  <si>
    <t>Demora en reformulación de proyectos.</t>
  </si>
  <si>
    <t>Resolución de trámites pendientes de 2014.</t>
  </si>
  <si>
    <t>Mayor demanda por parte de los interesados.</t>
  </si>
  <si>
    <t>Demora en el envío de la documentación durante el primer trimestre por parte de las Universidades Nacionales.</t>
  </si>
  <si>
    <t>Se reprograma las actividades por dificultades institucionales.</t>
  </si>
  <si>
    <t>Hubo mayor demanda de becas para ingresantes.</t>
  </si>
  <si>
    <t>Dada la cobertura universal del Programa Nacional de Formación Permanente se incorporaron instituciones privadas.</t>
  </si>
  <si>
    <t>Mayor demanda de visitantes.</t>
  </si>
  <si>
    <t>Mayor demanda de trabajos parlamentarios.</t>
  </si>
  <si>
    <t>Incidencia estacional.</t>
  </si>
  <si>
    <t>Ingreso de personal y aumento de natalidad</t>
  </si>
  <si>
    <t>Gran caudal de demandas ingresadas por vía telefónica, principalmente Sede Central, Delegación Centro (La Pampa) y Delegación NOA (Jujuy).</t>
  </si>
  <si>
    <t>Se incorporaron las inspecciones del Área de Salud Mental.</t>
  </si>
  <si>
    <t>Uso de licencia por parte del personal del Área Médica en las Delegaciones Comahue y Misiones y en la Sede Central.</t>
  </si>
  <si>
    <t>Se incorporaron los datos del Área de Salud Mental.</t>
  </si>
  <si>
    <t>Medición atada a la demanda externa al organismo.</t>
  </si>
  <si>
    <t>Optimización de recursos y aplicación de los mismos a capacitaciones a nivel federal.</t>
  </si>
  <si>
    <t>Se encuentra pendiente la apertura de la Embajada Argentina en Belice.</t>
  </si>
  <si>
    <t>La incorporación de países al Convenio de Supresión de Legalizaciones de Documentos Públicos Extranjeros (Apostilla de la Haya de 1961), disminuyó la intervención de documentación en la red consular y en esta Cancilleria. Por otra parte, la instalación de nueva tecnología en las sedes consulares contribuyó, en menor medida, a un aumento de identificación de los connacionales en el exterior.</t>
  </si>
  <si>
    <t>Altas, anulaciones y reprogramaciones atento la naturaleza de las actividades.</t>
  </si>
  <si>
    <t>Disminución en el número informado oportunamente por la Conferencia Episcopal Argentina.</t>
  </si>
  <si>
    <t>Mayor participación del sector privado.</t>
  </si>
  <si>
    <t>Mayor interés de las empresas.</t>
  </si>
  <si>
    <t>Situación económica internacional desfavorable y la demanda del sector privado.</t>
  </si>
  <si>
    <t>Postergación de actividades.</t>
  </si>
  <si>
    <t>Se cancelaron dos ferias por parte de los organizadores.</t>
  </si>
  <si>
    <t>Menor interés de empresas internacionales.</t>
  </si>
  <si>
    <t>Se realizaron tres misiones más de las programadas debido a que se participó de la Quinta Reunión de las Partes del ACAP, en la Convención de RAMSAR y se participó de la Cumbre de Altos Funcionarios del ASPA en la sede de la Liga Arabe, El Cairo, para la incorporación del tema Malvinas y los 50 años de la Resolución 2065.</t>
  </si>
  <si>
    <t>Razones internas de algunos paises a visitar.</t>
  </si>
  <si>
    <t>Se postergó la impresión de material ya finalizado.</t>
  </si>
  <si>
    <t>Atado a la demanda externa al organismo.</t>
  </si>
  <si>
    <t>Cambios de situación procesal (Procesados a Condenados) y la libertad de internos procesados por orden judicial.</t>
  </si>
  <si>
    <t>Altas y bajas durante el ejercicio.</t>
  </si>
  <si>
    <t>Disminución de la cantidad de internos en condiciones de acceder al período de prueba.</t>
  </si>
  <si>
    <t>Incremento del número de beneficiarios con derecho a pensión, ante el fallecimiento del titular retirado.</t>
  </si>
  <si>
    <t>Disminución en los agentes que han optado por el retiro voluntario en el trimestre.</t>
  </si>
  <si>
    <t>Cursos en proceso cuya finalización se prevé durante el transcurso del 3er. trimestre.</t>
  </si>
  <si>
    <t>Puesta en marcha en diversas provincias del Programa ACERCAR (Mediación Comunitaria en los barrios)</t>
  </si>
  <si>
    <t>Los expedientes aun no entraron en el circuito normal del Ministerio de Justicia, será normalizada en los proximos trimestres.</t>
  </si>
  <si>
    <t>Los expedientes se encuentran retenidos en el Área Jurídica a la espera de su resolución.</t>
  </si>
  <si>
    <t xml:space="preserve">Mayor asistencia en los cursos virtuales. </t>
  </si>
  <si>
    <t>Esta diferencia entre la cantidad estimada y la efectivamente verificada obedece a la dificultad  de precisar con exactitud los resultados, ya que los mismos se miden en función de resoluciones dictadas en expedientes administrativos en cuyos trámites intervienen otras áreas del Ministerio (por ejemplo la Dirección General Asuntos Jurídicos debe dictaminar con carácter previo a la suscripción del correspondiente acto conclusivo) y cuya duración además depende de la celeridad en las respuestas que brinden personas u organismos oficiados.</t>
  </si>
  <si>
    <t xml:space="preserve">Atado a la demanda externa al organismo. </t>
  </si>
  <si>
    <t>Variacion en la cantidad de internos trabajadores y en la poblacion penal por altas y bajas del período.</t>
  </si>
  <si>
    <t>Mayor cantidad de beneficiarios desvinculados del PEC para percibir la Asignación Universal Por Hijo o para ejercer la opción de incluirse en el Seguro de Capacitación y Empleo.</t>
  </si>
  <si>
    <t>Mayor presentación de Empresas solicitando su inclusión en el Programa de Recuperación Productiva.</t>
  </si>
  <si>
    <t>Dismunición en la cantidad de participantes de Programas de Empleo que optan por presentar y  gestionar proyectos de autoempleo.</t>
  </si>
  <si>
    <t>Menor participación de desocupados, especialmente los jóvenes incluidos en el Programa Jóvenes con Más y Mejor Trabajo en procesos de reinserción laboral.</t>
  </si>
  <si>
    <t>Mejora en los circuitos de evaluación y aprobación de los Proyectos de Inserción Laboral en el semestre.</t>
  </si>
  <si>
    <t>Desvinculación del Seguro de Capacitación y Empleo de personas que incumplen los requisitos de permanencia.</t>
  </si>
  <si>
    <t>Disminución de la renovación de condiciones generales de Convenios Colectivos de Trabajo de Actividades y de Empresas en virtud de haber sido renovados en su gran mayoria en los ultimos años.</t>
  </si>
  <si>
    <t>Continua la tendencia en baja de solicutd de reclamos.</t>
  </si>
  <si>
    <t>Demoras registradas en el incicio de los cursos por demoras en las transferencias a Instituciones de Formación Profecional.</t>
  </si>
  <si>
    <t>Demoras registradas en las transferencias.</t>
  </si>
  <si>
    <t>Demora en la carga de información por parte de los Ministerio de Educación Provinciales.</t>
  </si>
  <si>
    <t>Atrasos en las transferencias.</t>
  </si>
  <si>
    <t>Demoras en la notificación por parte de los Sistemas Educativos Provinciales de la cantidad de jóvenes que asisten en 2015 a la escuela como prestación terminalidad educativa.</t>
  </si>
  <si>
    <t>Demora y postergación en el inicio del dictado de talleres que habian sido programados para el corriente ejercicio.</t>
  </si>
  <si>
    <t>Protocolos pendientes de firma al cierre del presente trimestre</t>
  </si>
  <si>
    <t>Menor demanda de la prevista en el Programa de Respaldo a los Estudiantes Argentinos (PROGRESAR), en el segundo trimestre.</t>
  </si>
  <si>
    <t>Postergación de fiscalizaciones.</t>
  </si>
  <si>
    <t>Postergación de auditorías.</t>
  </si>
  <si>
    <t>Se anticiparon auditorías.</t>
  </si>
  <si>
    <t>Por desafectación de un auditor.</t>
  </si>
  <si>
    <t>Crédito
Vigente</t>
  </si>
  <si>
    <t>La mejora obedece a que se produjeron ordenamientos urbanos que ampliaron calles y se intervinieron las viviendas frentistas.</t>
  </si>
  <si>
    <t>Se pidió una ampliación presupuestaria a principios de año y se realizó una modificación presupuestria en fecha 16/09/2015.</t>
  </si>
  <si>
    <t>La mejora obedece a que se realizaron mas mensuras por la mayor intervención en los barrios.</t>
  </si>
  <si>
    <t>El Atraso se debe a la falta de crédito presupuestario por lo que se pidió una ampliación presupuestaria a principios de año y se realizó una modificación presupuestria en fecha 16/09/2015.</t>
  </si>
  <si>
    <t>La Mejora obedece a que se atendieron a mas familias por la mayor intervención en los barrios.</t>
  </si>
  <si>
    <t>La Mejora obedece a que se atendieron mas conflictos por la mayor intervención en la problemática de los barrios.</t>
  </si>
  <si>
    <t>El desvío obedece a que las escribanías no han dado fecha de firma de los legajos que se han remitido para su intervención, y se encuentra a la espera de la determinación de acreencias que el Instituto de la Vivienda de la Provinica de Buenos Aires tiene respecto de 580 viviendas del Barrio Almafuerte de la Matanza, las que no se pueden suscribir sin la correspondiente hipoteca a favor del Instituto.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</si>
</sst>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9">
    <font>
      <sz val="10"/>
      <name val="Arial"/>
    </font>
    <font>
      <sz val="11"/>
      <color indexed="8"/>
      <name val="SansSerif"/>
    </font>
    <font>
      <sz val="11"/>
      <name val="Arial"/>
      <family val="2"/>
    </font>
    <font>
      <b/>
      <sz val="11"/>
      <color indexed="8"/>
      <name val="SansSerif"/>
    </font>
    <font>
      <b/>
      <sz val="12"/>
      <color indexed="8"/>
      <name val="SansSerif"/>
    </font>
    <font>
      <sz val="11"/>
      <color indexed="9"/>
      <name val="SansSerif"/>
    </font>
    <font>
      <b/>
      <sz val="11"/>
      <name val="Arial"/>
      <family val="2"/>
    </font>
    <font>
      <sz val="11"/>
      <color rgb="FF000000"/>
      <name val="SansSerif"/>
    </font>
    <font>
      <sz val="11"/>
      <color indexed="63"/>
      <name val="SansSerif"/>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52">
    <xf numFmtId="0" fontId="0" fillId="0" borderId="0" xfId="0"/>
    <xf numFmtId="0" fontId="1" fillId="0" borderId="0" xfId="0" applyFont="1" applyBorder="1" applyAlignment="1" applyProtection="1">
      <alignment horizontal="left" vertical="top" wrapText="1"/>
    </xf>
    <xf numFmtId="0" fontId="2" fillId="0" borderId="0" xfId="0" applyFont="1"/>
    <xf numFmtId="0" fontId="1" fillId="0" borderId="0" xfId="0" applyFont="1" applyBorder="1" applyAlignment="1" applyProtection="1">
      <alignment horizontal="center" vertical="top" wrapText="1"/>
    </xf>
    <xf numFmtId="0" fontId="1" fillId="0" borderId="0" xfId="0" applyFont="1" applyBorder="1" applyAlignment="1" applyProtection="1">
      <alignment horizontal="left" vertical="center" wrapText="1"/>
    </xf>
    <xf numFmtId="0" fontId="1" fillId="0" borderId="0" xfId="0" applyFont="1" applyBorder="1" applyAlignment="1" applyProtection="1">
      <alignment horizontal="center" vertical="center" wrapText="1"/>
    </xf>
    <xf numFmtId="3" fontId="1" fillId="0" borderId="0" xfId="0" applyNumberFormat="1" applyFont="1" applyBorder="1" applyAlignment="1" applyProtection="1">
      <alignment horizontal="right" vertical="center" wrapText="1"/>
    </xf>
    <xf numFmtId="0" fontId="1" fillId="0" borderId="0" xfId="0" applyFont="1" applyBorder="1" applyAlignment="1" applyProtection="1">
      <alignment horizontal="right" vertical="center" wrapText="1"/>
    </xf>
    <xf numFmtId="164" fontId="1" fillId="0" borderId="0" xfId="0" applyNumberFormat="1" applyFont="1" applyBorder="1" applyAlignment="1" applyProtection="1">
      <alignment horizontal="right" vertical="center" wrapText="1"/>
    </xf>
    <xf numFmtId="165" fontId="1" fillId="0" borderId="0" xfId="0" applyNumberFormat="1" applyFont="1" applyBorder="1" applyAlignment="1" applyProtection="1">
      <alignment horizontal="right" vertical="center" wrapText="1"/>
    </xf>
    <xf numFmtId="0" fontId="1" fillId="0" borderId="0" xfId="0" applyFont="1" applyBorder="1" applyAlignment="1" applyProtection="1">
      <alignment vertical="top" wrapText="1"/>
    </xf>
    <xf numFmtId="3" fontId="1" fillId="0" borderId="0" xfId="0" applyNumberFormat="1" applyFont="1" applyBorder="1" applyAlignment="1" applyProtection="1">
      <alignment vertical="center" wrapText="1"/>
    </xf>
    <xf numFmtId="0" fontId="3" fillId="0" borderId="0" xfId="0" applyFont="1" applyBorder="1" applyAlignment="1" applyProtection="1">
      <alignment vertical="top" wrapText="1"/>
    </xf>
    <xf numFmtId="0" fontId="3" fillId="0" borderId="0" xfId="0" applyFont="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2" fillId="0" borderId="0" xfId="0" applyFont="1" applyAlignment="1">
      <alignment wrapText="1"/>
    </xf>
    <xf numFmtId="0" fontId="5" fillId="3" borderId="0" xfId="0" applyFont="1" applyFill="1" applyBorder="1" applyAlignment="1" applyProtection="1">
      <alignment horizontal="left" vertical="center" wrapText="1"/>
    </xf>
    <xf numFmtId="0" fontId="5" fillId="3" borderId="0" xfId="0" applyFont="1" applyFill="1" applyBorder="1" applyAlignment="1" applyProtection="1">
      <alignment horizontal="center" vertical="center" wrapText="1"/>
    </xf>
    <xf numFmtId="0" fontId="3" fillId="0" borderId="0" xfId="0" applyFont="1" applyBorder="1" applyAlignment="1" applyProtection="1">
      <alignment horizontal="left" vertical="top" wrapText="1"/>
    </xf>
    <xf numFmtId="0" fontId="3" fillId="0" borderId="0" xfId="0" applyFont="1" applyBorder="1" applyAlignment="1" applyProtection="1">
      <alignment horizontal="left" vertical="center" wrapText="1"/>
    </xf>
    <xf numFmtId="3" fontId="3" fillId="0" borderId="0" xfId="0" applyNumberFormat="1" applyFont="1" applyBorder="1" applyAlignment="1" applyProtection="1">
      <alignment horizontal="right" vertical="center" wrapText="1"/>
    </xf>
    <xf numFmtId="0" fontId="3" fillId="0" borderId="0" xfId="0" applyFont="1" applyBorder="1" applyAlignment="1" applyProtection="1">
      <alignment horizontal="right" vertical="center" wrapText="1"/>
    </xf>
    <xf numFmtId="3" fontId="3" fillId="0" borderId="0" xfId="0" applyNumberFormat="1" applyFont="1" applyBorder="1" applyAlignment="1" applyProtection="1">
      <alignment vertical="center" wrapText="1"/>
    </xf>
    <xf numFmtId="0" fontId="6" fillId="0" borderId="0" xfId="0" applyFont="1"/>
    <xf numFmtId="166" fontId="1" fillId="0" borderId="0" xfId="0" applyNumberFormat="1" applyFont="1" applyBorder="1" applyAlignment="1" applyProtection="1">
      <alignment horizontal="right" vertical="center" wrapText="1"/>
    </xf>
    <xf numFmtId="49" fontId="1" fillId="0" borderId="0" xfId="0" applyNumberFormat="1" applyFont="1" applyBorder="1" applyAlignment="1" applyProtection="1">
      <alignment horizontal="right" vertical="center" wrapText="1"/>
    </xf>
    <xf numFmtId="0" fontId="1" fillId="0" borderId="0" xfId="0" applyFont="1" applyFill="1" applyBorder="1" applyAlignment="1" applyProtection="1">
      <alignment vertical="center" wrapText="1"/>
    </xf>
    <xf numFmtId="165" fontId="1" fillId="0" borderId="0" xfId="0" applyNumberFormat="1" applyFont="1" applyFill="1" applyBorder="1" applyAlignment="1" applyProtection="1">
      <alignment horizontal="right" vertical="center" wrapText="1"/>
    </xf>
    <xf numFmtId="3" fontId="1" fillId="0" borderId="0" xfId="0" applyNumberFormat="1" applyFont="1" applyFill="1" applyBorder="1" applyAlignment="1" applyProtection="1">
      <alignment horizontal="right" vertical="center"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3" fontId="1" fillId="0" borderId="0" xfId="0" applyNumberFormat="1" applyFont="1" applyFill="1" applyBorder="1" applyAlignment="1" applyProtection="1">
      <alignment vertical="center" wrapText="1"/>
    </xf>
    <xf numFmtId="0" fontId="1" fillId="0" borderId="0"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wrapText="1"/>
    </xf>
    <xf numFmtId="3" fontId="3" fillId="0" borderId="0" xfId="0" applyNumberFormat="1" applyFont="1" applyFill="1" applyBorder="1" applyAlignment="1" applyProtection="1">
      <alignment horizontal="right" vertical="center" wrapText="1"/>
    </xf>
    <xf numFmtId="0" fontId="3" fillId="0" borderId="0" xfId="0" applyFont="1" applyFill="1" applyBorder="1" applyAlignment="1" applyProtection="1">
      <alignment horizontal="right" vertical="center" wrapText="1"/>
    </xf>
    <xf numFmtId="3" fontId="3" fillId="0" borderId="0" xfId="0" applyNumberFormat="1" applyFont="1" applyFill="1" applyBorder="1" applyAlignment="1" applyProtection="1">
      <alignment vertical="center" wrapText="1"/>
    </xf>
    <xf numFmtId="164" fontId="1" fillId="0" borderId="0" xfId="0" applyNumberFormat="1" applyFont="1" applyFill="1" applyBorder="1" applyAlignment="1" applyProtection="1">
      <alignment horizontal="right" vertical="center" wrapText="1"/>
    </xf>
    <xf numFmtId="2" fontId="1" fillId="0" borderId="0" xfId="0" applyNumberFormat="1" applyFont="1" applyBorder="1" applyAlignment="1" applyProtection="1">
      <alignment horizontal="right" vertical="center" wrapText="1"/>
    </xf>
    <xf numFmtId="0" fontId="6" fillId="0" borderId="0" xfId="0" applyFont="1" applyFill="1"/>
    <xf numFmtId="0" fontId="2" fillId="0" borderId="0" xfId="0" applyFont="1" applyFill="1"/>
    <xf numFmtId="3" fontId="1" fillId="0" borderId="0" xfId="0" quotePrefix="1" applyNumberFormat="1" applyFont="1" applyBorder="1" applyAlignment="1" applyProtection="1">
      <alignment horizontal="right" vertical="center" wrapText="1"/>
    </xf>
    <xf numFmtId="0" fontId="5" fillId="0" borderId="0" xfId="0" applyFont="1" applyFill="1" applyBorder="1" applyAlignment="1" applyProtection="1">
      <alignment horizontal="center" vertical="center" wrapText="1"/>
    </xf>
    <xf numFmtId="0" fontId="0" fillId="0" borderId="0" xfId="0" applyFill="1"/>
    <xf numFmtId="0" fontId="1" fillId="0" borderId="0" xfId="0" applyFont="1" applyFill="1" applyBorder="1" applyAlignment="1" applyProtection="1">
      <alignment horizontal="justify" vertical="center" wrapText="1"/>
    </xf>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center" vertical="top" wrapText="1"/>
    </xf>
    <xf numFmtId="0" fontId="7" fillId="0" borderId="2" xfId="0" applyFont="1" applyBorder="1" applyAlignment="1">
      <alignment vertical="top" wrapText="1"/>
    </xf>
    <xf numFmtId="0" fontId="8" fillId="0" borderId="1" xfId="0" applyNumberFormat="1" applyFont="1" applyFill="1" applyBorder="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181"/>
  <sheetViews>
    <sheetView showGridLines="0" tabSelected="1" topLeftCell="K119" zoomScaleNormal="100" workbookViewId="0">
      <selection activeCell="Q125" sqref="Q125"/>
    </sheetView>
  </sheetViews>
  <sheetFormatPr baseColWidth="10" defaultColWidth="9.140625" defaultRowHeight="14.25"/>
  <cols>
    <col min="1" max="1" width="44.140625" style="15" customWidth="1"/>
    <col min="2" max="2" width="10.28515625" style="2" customWidth="1"/>
    <col min="3" max="3" width="19.7109375" style="2" customWidth="1"/>
    <col min="4" max="4" width="20.42578125" style="2" customWidth="1"/>
    <col min="5" max="5" width="20.140625" style="2" bestFit="1" customWidth="1"/>
    <col min="6" max="6" width="12.28515625" style="2" customWidth="1"/>
    <col min="7" max="7" width="21.140625" style="2" bestFit="1" customWidth="1"/>
    <col min="8" max="8" width="6.42578125" style="2" customWidth="1"/>
    <col min="9" max="9" width="34.42578125" style="2" customWidth="1"/>
    <col min="10" max="10" width="25.42578125" style="2" customWidth="1"/>
    <col min="11" max="11" width="13.85546875" style="2" customWidth="1"/>
    <col min="12" max="12" width="17.85546875" style="2" customWidth="1"/>
    <col min="13" max="13" width="17.28515625" style="2" customWidth="1"/>
    <col min="14" max="14" width="15.5703125" style="2" customWidth="1"/>
    <col min="15" max="15" width="8.5703125" style="2" customWidth="1"/>
    <col min="16" max="16" width="11.7109375" style="2" customWidth="1"/>
    <col min="17" max="17" width="86.42578125" style="2" customWidth="1"/>
    <col min="18" max="18" width="40" style="2" customWidth="1"/>
    <col min="19" max="19" width="5.140625" style="2" customWidth="1"/>
    <col min="20" max="16384" width="9.140625" style="2"/>
  </cols>
  <sheetData>
    <row r="1" spans="1:20">
      <c r="A1" s="1"/>
      <c r="B1" s="1"/>
      <c r="C1" s="1"/>
      <c r="D1" s="1"/>
      <c r="E1" s="1"/>
      <c r="F1" s="1"/>
      <c r="G1" s="3"/>
      <c r="H1" s="3"/>
      <c r="I1" s="3"/>
      <c r="J1" s="3"/>
      <c r="K1" s="3"/>
      <c r="L1" s="3"/>
      <c r="M1" s="3"/>
      <c r="N1" s="1"/>
      <c r="O1" s="10"/>
      <c r="P1" s="10"/>
      <c r="Q1" s="10"/>
      <c r="R1" s="10"/>
      <c r="S1" s="1"/>
    </row>
    <row r="2" spans="1:20" ht="15">
      <c r="A2" s="49" t="s">
        <v>2953</v>
      </c>
      <c r="B2" s="49"/>
      <c r="C2" s="49"/>
      <c r="D2" s="49"/>
      <c r="E2" s="49"/>
      <c r="F2" s="49"/>
      <c r="G2" s="49"/>
      <c r="H2" s="49"/>
      <c r="I2" s="49"/>
      <c r="J2" s="49"/>
      <c r="K2" s="49"/>
      <c r="L2" s="49"/>
      <c r="M2" s="49"/>
      <c r="N2" s="49"/>
      <c r="O2" s="49"/>
      <c r="P2" s="49"/>
      <c r="Q2" s="49"/>
      <c r="R2" s="12"/>
      <c r="S2" s="12"/>
      <c r="T2" s="12"/>
    </row>
    <row r="3" spans="1:20" ht="15">
      <c r="A3" s="49" t="s">
        <v>0</v>
      </c>
      <c r="B3" s="49"/>
      <c r="C3" s="49"/>
      <c r="D3" s="49"/>
      <c r="E3" s="49"/>
      <c r="F3" s="49"/>
      <c r="G3" s="49"/>
      <c r="H3" s="49"/>
      <c r="I3" s="49"/>
      <c r="J3" s="49"/>
      <c r="K3" s="49"/>
      <c r="L3" s="49"/>
      <c r="M3" s="49"/>
      <c r="N3" s="49"/>
      <c r="O3" s="49"/>
      <c r="P3" s="49"/>
      <c r="Q3" s="49"/>
      <c r="R3" s="3"/>
      <c r="S3" s="1"/>
    </row>
    <row r="4" spans="1:20" ht="15">
      <c r="A4" s="48" t="s">
        <v>1</v>
      </c>
      <c r="B4" s="48"/>
      <c r="C4" s="48"/>
      <c r="D4" s="48"/>
      <c r="E4" s="48"/>
      <c r="F4" s="48"/>
      <c r="G4" s="48"/>
      <c r="H4" s="48"/>
      <c r="I4" s="48"/>
      <c r="J4" s="48"/>
      <c r="K4" s="48"/>
      <c r="L4" s="48"/>
      <c r="M4" s="48"/>
      <c r="N4" s="48"/>
      <c r="O4" s="48"/>
      <c r="P4" s="48"/>
      <c r="Q4" s="48"/>
      <c r="R4" s="3"/>
      <c r="S4" s="1"/>
    </row>
    <row r="5" spans="1:20" ht="15">
      <c r="A5" s="13"/>
      <c r="B5" s="13"/>
      <c r="C5" s="13"/>
      <c r="D5" s="13"/>
      <c r="E5" s="13"/>
      <c r="F5" s="13"/>
      <c r="G5" s="13"/>
      <c r="H5" s="13"/>
      <c r="I5" s="13"/>
      <c r="J5" s="13"/>
      <c r="K5" s="13"/>
      <c r="L5" s="13"/>
      <c r="M5" s="13"/>
      <c r="N5" s="13"/>
      <c r="O5" s="13"/>
      <c r="P5" s="13"/>
      <c r="Q5" s="13"/>
      <c r="R5" s="3"/>
      <c r="S5" s="1"/>
    </row>
    <row r="6" spans="1:20" s="15" customFormat="1" ht="47.25">
      <c r="A6" s="14" t="s">
        <v>2</v>
      </c>
      <c r="B6" s="14" t="s">
        <v>3</v>
      </c>
      <c r="C6" s="14" t="s">
        <v>4</v>
      </c>
      <c r="D6" s="14" t="s">
        <v>5</v>
      </c>
      <c r="E6" s="14" t="s">
        <v>6</v>
      </c>
      <c r="F6" s="14" t="s">
        <v>2954</v>
      </c>
      <c r="G6" s="14" t="s">
        <v>3649</v>
      </c>
      <c r="H6" s="14" t="s">
        <v>7</v>
      </c>
      <c r="I6" s="14" t="s">
        <v>8</v>
      </c>
      <c r="J6" s="14" t="s">
        <v>3232</v>
      </c>
      <c r="K6" s="14" t="s">
        <v>9</v>
      </c>
      <c r="L6" s="14" t="s">
        <v>10</v>
      </c>
      <c r="M6" s="14" t="s">
        <v>11</v>
      </c>
      <c r="N6" s="14" t="s">
        <v>12</v>
      </c>
      <c r="O6" s="14" t="s">
        <v>13</v>
      </c>
      <c r="P6" s="14" t="s">
        <v>14</v>
      </c>
      <c r="Q6" s="14" t="s">
        <v>2955</v>
      </c>
      <c r="R6" s="3"/>
      <c r="S6" s="1"/>
    </row>
    <row r="7" spans="1:20">
      <c r="A7" s="16" t="s">
        <v>15</v>
      </c>
      <c r="B7" s="17" t="s">
        <v>16</v>
      </c>
      <c r="C7" s="17"/>
      <c r="D7" s="17"/>
      <c r="E7" s="17"/>
      <c r="F7" s="17" t="s">
        <v>16</v>
      </c>
      <c r="G7" s="17"/>
      <c r="H7" s="17" t="s">
        <v>16</v>
      </c>
      <c r="I7" s="17" t="s">
        <v>16</v>
      </c>
      <c r="J7" s="17" t="s">
        <v>16</v>
      </c>
      <c r="K7" s="17"/>
      <c r="L7" s="17"/>
      <c r="M7" s="17"/>
      <c r="N7" s="17"/>
      <c r="O7" s="17" t="s">
        <v>16</v>
      </c>
      <c r="P7" s="17" t="s">
        <v>16</v>
      </c>
      <c r="Q7" s="17" t="s">
        <v>16</v>
      </c>
    </row>
    <row r="8" spans="1:20" s="23" customFormat="1" ht="15">
      <c r="A8" s="19" t="s">
        <v>20</v>
      </c>
      <c r="B8" s="13" t="s">
        <v>16</v>
      </c>
      <c r="C8" s="20"/>
      <c r="D8" s="20"/>
      <c r="E8" s="20"/>
      <c r="F8" s="21" t="s">
        <v>16</v>
      </c>
      <c r="G8" s="20"/>
      <c r="H8" s="21" t="s">
        <v>16</v>
      </c>
      <c r="I8" s="19" t="s">
        <v>16</v>
      </c>
      <c r="J8" s="19" t="s">
        <v>16</v>
      </c>
      <c r="K8" s="20"/>
      <c r="L8" s="20"/>
      <c r="M8" s="20"/>
      <c r="N8" s="22"/>
      <c r="O8" s="21" t="s">
        <v>16</v>
      </c>
      <c r="P8" s="21" t="s">
        <v>16</v>
      </c>
      <c r="Q8" s="19" t="s">
        <v>16</v>
      </c>
      <c r="R8" s="19"/>
      <c r="S8" s="18"/>
    </row>
    <row r="9" spans="1:20">
      <c r="A9" s="4" t="s">
        <v>21</v>
      </c>
      <c r="B9" s="5" t="s">
        <v>22</v>
      </c>
      <c r="C9" s="6">
        <v>305070868</v>
      </c>
      <c r="D9" s="6">
        <v>445936123</v>
      </c>
      <c r="E9" s="6">
        <v>140865255</v>
      </c>
      <c r="F9" s="8">
        <v>46.2</v>
      </c>
      <c r="G9" s="6">
        <v>726555002</v>
      </c>
      <c r="H9" s="8">
        <v>61.4</v>
      </c>
      <c r="I9" s="4" t="s">
        <v>16</v>
      </c>
      <c r="J9" s="4" t="s">
        <v>16</v>
      </c>
      <c r="K9" s="6"/>
      <c r="L9" s="6"/>
      <c r="M9" s="6"/>
      <c r="N9" s="11"/>
      <c r="O9" s="7" t="s">
        <v>16</v>
      </c>
      <c r="P9" s="7" t="s">
        <v>16</v>
      </c>
      <c r="Q9" s="4" t="s">
        <v>16</v>
      </c>
      <c r="R9" s="4"/>
      <c r="S9" s="1"/>
    </row>
    <row r="10" spans="1:20" ht="28.5">
      <c r="A10" s="4" t="s">
        <v>23</v>
      </c>
      <c r="B10" s="5" t="s">
        <v>16</v>
      </c>
      <c r="C10" s="6"/>
      <c r="D10" s="6"/>
      <c r="E10" s="6"/>
      <c r="F10" s="7" t="s">
        <v>16</v>
      </c>
      <c r="G10" s="6"/>
      <c r="H10" s="7" t="s">
        <v>16</v>
      </c>
      <c r="I10" s="4" t="s">
        <v>24</v>
      </c>
      <c r="J10" s="4" t="s">
        <v>25</v>
      </c>
      <c r="K10" s="6">
        <v>1200000</v>
      </c>
      <c r="L10" s="6">
        <v>564000</v>
      </c>
      <c r="M10" s="6">
        <v>263396</v>
      </c>
      <c r="N10" s="11">
        <v>288824</v>
      </c>
      <c r="O10" s="9">
        <v>24.1</v>
      </c>
      <c r="P10" s="9">
        <v>-48.8</v>
      </c>
      <c r="Q10" s="4" t="s">
        <v>26</v>
      </c>
      <c r="R10" s="4"/>
      <c r="S10" s="1"/>
    </row>
    <row r="11" spans="1:20" ht="28.5">
      <c r="A11" s="1"/>
      <c r="B11" s="5" t="s">
        <v>16</v>
      </c>
      <c r="C11" s="6"/>
      <c r="D11" s="6"/>
      <c r="E11" s="6"/>
      <c r="F11" s="7" t="s">
        <v>16</v>
      </c>
      <c r="G11" s="6"/>
      <c r="H11" s="7" t="s">
        <v>16</v>
      </c>
      <c r="I11" s="4" t="s">
        <v>24</v>
      </c>
      <c r="J11" s="4" t="s">
        <v>27</v>
      </c>
      <c r="K11" s="6">
        <v>700000</v>
      </c>
      <c r="L11" s="6">
        <v>336000</v>
      </c>
      <c r="M11" s="6">
        <v>284011</v>
      </c>
      <c r="N11" s="11">
        <v>300016</v>
      </c>
      <c r="O11" s="9">
        <v>42.9</v>
      </c>
      <c r="P11" s="9">
        <v>-10.7</v>
      </c>
      <c r="Q11" s="4" t="s">
        <v>26</v>
      </c>
      <c r="R11" s="4"/>
      <c r="S11" s="1"/>
    </row>
    <row r="12" spans="1:20">
      <c r="A12" s="1"/>
      <c r="B12" s="5" t="s">
        <v>16</v>
      </c>
      <c r="C12" s="6"/>
      <c r="D12" s="6"/>
      <c r="E12" s="6"/>
      <c r="F12" s="7" t="s">
        <v>16</v>
      </c>
      <c r="G12" s="6"/>
      <c r="H12" s="7" t="s">
        <v>16</v>
      </c>
      <c r="I12" s="4" t="s">
        <v>28</v>
      </c>
      <c r="J12" s="4" t="s">
        <v>29</v>
      </c>
      <c r="K12" s="6">
        <v>2000</v>
      </c>
      <c r="L12" s="6">
        <v>760</v>
      </c>
      <c r="M12" s="6">
        <v>935</v>
      </c>
      <c r="N12" s="11">
        <v>1911</v>
      </c>
      <c r="O12" s="9">
        <v>95.6</v>
      </c>
      <c r="P12" s="9">
        <v>151.4</v>
      </c>
      <c r="Q12" s="4" t="s">
        <v>3592</v>
      </c>
      <c r="R12" s="4"/>
      <c r="S12" s="1"/>
    </row>
    <row r="13" spans="1:20">
      <c r="A13" s="1"/>
      <c r="B13" s="5" t="s">
        <v>16</v>
      </c>
      <c r="C13" s="6"/>
      <c r="D13" s="6"/>
      <c r="E13" s="6"/>
      <c r="F13" s="7" t="s">
        <v>16</v>
      </c>
      <c r="G13" s="6"/>
      <c r="H13" s="7" t="s">
        <v>16</v>
      </c>
      <c r="I13" s="4" t="s">
        <v>30</v>
      </c>
      <c r="J13" s="4" t="s">
        <v>31</v>
      </c>
      <c r="K13" s="6">
        <v>10000</v>
      </c>
      <c r="L13" s="6">
        <v>5700</v>
      </c>
      <c r="M13" s="6">
        <v>6620</v>
      </c>
      <c r="N13" s="11">
        <v>9110</v>
      </c>
      <c r="O13" s="9">
        <v>91.1</v>
      </c>
      <c r="P13" s="9">
        <v>59.8</v>
      </c>
      <c r="Q13" s="4" t="s">
        <v>32</v>
      </c>
      <c r="R13" s="4"/>
      <c r="S13" s="1"/>
    </row>
    <row r="14" spans="1:20">
      <c r="A14" s="1"/>
      <c r="B14" s="5" t="s">
        <v>16</v>
      </c>
      <c r="C14" s="6"/>
      <c r="D14" s="6"/>
      <c r="E14" s="6"/>
      <c r="F14" s="7" t="s">
        <v>16</v>
      </c>
      <c r="G14" s="6"/>
      <c r="H14" s="7" t="s">
        <v>16</v>
      </c>
      <c r="I14" s="4" t="s">
        <v>33</v>
      </c>
      <c r="J14" s="4" t="s">
        <v>34</v>
      </c>
      <c r="K14" s="6">
        <v>1100000</v>
      </c>
      <c r="L14" s="6">
        <v>539000</v>
      </c>
      <c r="M14" s="6">
        <v>368495</v>
      </c>
      <c r="N14" s="11">
        <v>295419</v>
      </c>
      <c r="O14" s="9">
        <v>26.9</v>
      </c>
      <c r="P14" s="9">
        <v>-45.2</v>
      </c>
      <c r="Q14" s="4" t="s">
        <v>35</v>
      </c>
      <c r="R14" s="4"/>
      <c r="S14" s="1"/>
    </row>
    <row r="15" spans="1:20">
      <c r="A15" s="1"/>
      <c r="B15" s="5" t="s">
        <v>16</v>
      </c>
      <c r="C15" s="6"/>
      <c r="D15" s="6"/>
      <c r="E15" s="6"/>
      <c r="F15" s="7" t="s">
        <v>16</v>
      </c>
      <c r="G15" s="6"/>
      <c r="H15" s="7" t="s">
        <v>16</v>
      </c>
      <c r="I15" s="4" t="s">
        <v>36</v>
      </c>
      <c r="J15" s="4" t="s">
        <v>37</v>
      </c>
      <c r="K15" s="6">
        <v>90</v>
      </c>
      <c r="L15" s="6">
        <v>40</v>
      </c>
      <c r="M15" s="6">
        <v>41</v>
      </c>
      <c r="N15" s="11">
        <v>40</v>
      </c>
      <c r="O15" s="9">
        <v>44.4</v>
      </c>
      <c r="P15" s="9">
        <v>0</v>
      </c>
      <c r="Q15" s="4" t="s">
        <v>16</v>
      </c>
      <c r="R15" s="4"/>
      <c r="S15" s="1"/>
    </row>
    <row r="16" spans="1:20" ht="28.5">
      <c r="A16" s="1"/>
      <c r="B16" s="5" t="s">
        <v>16</v>
      </c>
      <c r="C16" s="6"/>
      <c r="D16" s="6"/>
      <c r="E16" s="6"/>
      <c r="F16" s="7" t="s">
        <v>16</v>
      </c>
      <c r="G16" s="6"/>
      <c r="H16" s="7" t="s">
        <v>16</v>
      </c>
      <c r="I16" s="4" t="s">
        <v>38</v>
      </c>
      <c r="J16" s="4" t="s">
        <v>39</v>
      </c>
      <c r="K16" s="6">
        <v>400000</v>
      </c>
      <c r="L16" s="6">
        <v>208000</v>
      </c>
      <c r="M16" s="6">
        <v>197229</v>
      </c>
      <c r="N16" s="11">
        <v>266448</v>
      </c>
      <c r="O16" s="9">
        <v>66.599999999999994</v>
      </c>
      <c r="P16" s="9">
        <v>28.1</v>
      </c>
      <c r="Q16" s="4" t="s">
        <v>40</v>
      </c>
      <c r="R16" s="4"/>
      <c r="S16" s="1"/>
    </row>
    <row r="17" spans="1:19">
      <c r="A17" s="1"/>
      <c r="B17" s="5" t="s">
        <v>16</v>
      </c>
      <c r="C17" s="6"/>
      <c r="D17" s="6"/>
      <c r="E17" s="6"/>
      <c r="F17" s="7" t="s">
        <v>16</v>
      </c>
      <c r="G17" s="6"/>
      <c r="H17" s="7" t="s">
        <v>16</v>
      </c>
      <c r="I17" s="4" t="s">
        <v>41</v>
      </c>
      <c r="J17" s="4" t="s">
        <v>42</v>
      </c>
      <c r="K17" s="6">
        <v>10000</v>
      </c>
      <c r="L17" s="6">
        <v>3500</v>
      </c>
      <c r="M17" s="6">
        <v>2706</v>
      </c>
      <c r="N17" s="11">
        <v>4231</v>
      </c>
      <c r="O17" s="9">
        <v>42.3</v>
      </c>
      <c r="P17" s="9">
        <v>20.9</v>
      </c>
      <c r="Q17" s="4" t="s">
        <v>43</v>
      </c>
      <c r="R17" s="4"/>
      <c r="S17" s="1"/>
    </row>
    <row r="18" spans="1:19" s="23" customFormat="1" ht="15">
      <c r="A18" s="19" t="s">
        <v>44</v>
      </c>
      <c r="B18" s="13" t="s">
        <v>16</v>
      </c>
      <c r="C18" s="20"/>
      <c r="D18" s="20"/>
      <c r="E18" s="20"/>
      <c r="F18" s="21" t="s">
        <v>16</v>
      </c>
      <c r="G18" s="20"/>
      <c r="H18" s="21" t="s">
        <v>16</v>
      </c>
      <c r="I18" s="19" t="s">
        <v>16</v>
      </c>
      <c r="J18" s="19" t="s">
        <v>16</v>
      </c>
      <c r="K18" s="20"/>
      <c r="L18" s="20"/>
      <c r="M18" s="20"/>
      <c r="N18" s="22"/>
      <c r="O18" s="21" t="s">
        <v>16</v>
      </c>
      <c r="P18" s="21" t="s">
        <v>16</v>
      </c>
      <c r="Q18" s="19" t="s">
        <v>16</v>
      </c>
      <c r="R18" s="19"/>
      <c r="S18" s="18"/>
    </row>
    <row r="19" spans="1:19" ht="28.5">
      <c r="A19" s="4" t="s">
        <v>45</v>
      </c>
      <c r="B19" s="5" t="s">
        <v>46</v>
      </c>
      <c r="C19" s="6">
        <v>100792056</v>
      </c>
      <c r="D19" s="6">
        <v>133198898</v>
      </c>
      <c r="E19" s="6">
        <v>32406842</v>
      </c>
      <c r="F19" s="8">
        <v>32.200000000000003</v>
      </c>
      <c r="G19" s="6">
        <v>264672000</v>
      </c>
      <c r="H19" s="8">
        <v>50.3</v>
      </c>
      <c r="I19" s="4" t="s">
        <v>16</v>
      </c>
      <c r="J19" s="4" t="s">
        <v>16</v>
      </c>
      <c r="K19" s="6"/>
      <c r="L19" s="6"/>
      <c r="M19" s="6"/>
      <c r="N19" s="11"/>
      <c r="O19" s="7" t="s">
        <v>16</v>
      </c>
      <c r="P19" s="7" t="s">
        <v>16</v>
      </c>
      <c r="Q19" s="4" t="s">
        <v>16</v>
      </c>
      <c r="R19" s="4"/>
      <c r="S19" s="1"/>
    </row>
    <row r="20" spans="1:19" ht="42.75">
      <c r="A20" s="4" t="s">
        <v>47</v>
      </c>
      <c r="B20" s="5" t="s">
        <v>16</v>
      </c>
      <c r="C20" s="6"/>
      <c r="D20" s="6"/>
      <c r="E20" s="6"/>
      <c r="F20" s="7" t="s">
        <v>16</v>
      </c>
      <c r="G20" s="6"/>
      <c r="H20" s="7" t="s">
        <v>16</v>
      </c>
      <c r="I20" s="4" t="s">
        <v>48</v>
      </c>
      <c r="J20" s="4" t="s">
        <v>49</v>
      </c>
      <c r="K20" s="6">
        <v>30000000</v>
      </c>
      <c r="L20" s="6">
        <v>10000000</v>
      </c>
      <c r="M20" s="6">
        <v>7486975</v>
      </c>
      <c r="N20" s="11">
        <v>22420406</v>
      </c>
      <c r="O20" s="9">
        <v>74.7</v>
      </c>
      <c r="P20" s="9">
        <v>124.2</v>
      </c>
      <c r="Q20" s="4" t="s">
        <v>3593</v>
      </c>
      <c r="R20" s="4"/>
      <c r="S20" s="1"/>
    </row>
    <row r="21" spans="1:19" s="23" customFormat="1" ht="30">
      <c r="A21" s="19" t="s">
        <v>50</v>
      </c>
      <c r="B21" s="13" t="s">
        <v>16</v>
      </c>
      <c r="C21" s="20"/>
      <c r="D21" s="20"/>
      <c r="E21" s="20"/>
      <c r="F21" s="21" t="s">
        <v>16</v>
      </c>
      <c r="G21" s="20"/>
      <c r="H21" s="21" t="s">
        <v>16</v>
      </c>
      <c r="I21" s="19" t="s">
        <v>16</v>
      </c>
      <c r="J21" s="19" t="s">
        <v>16</v>
      </c>
      <c r="K21" s="20"/>
      <c r="L21" s="20"/>
      <c r="M21" s="20"/>
      <c r="N21" s="22"/>
      <c r="O21" s="21" t="s">
        <v>16</v>
      </c>
      <c r="P21" s="21" t="s">
        <v>16</v>
      </c>
      <c r="Q21" s="19" t="s">
        <v>16</v>
      </c>
      <c r="R21" s="19"/>
      <c r="S21" s="18"/>
    </row>
    <row r="22" spans="1:19" ht="28.5">
      <c r="A22" s="4" t="s">
        <v>51</v>
      </c>
      <c r="B22" s="5" t="s">
        <v>52</v>
      </c>
      <c r="C22" s="6">
        <v>150474177</v>
      </c>
      <c r="D22" s="6">
        <v>261835503</v>
      </c>
      <c r="E22" s="6">
        <v>111361326</v>
      </c>
      <c r="F22" s="8">
        <v>74</v>
      </c>
      <c r="G22" s="6">
        <v>358923588</v>
      </c>
      <c r="H22" s="8">
        <v>73</v>
      </c>
      <c r="I22" s="4" t="s">
        <v>16</v>
      </c>
      <c r="J22" s="4" t="s">
        <v>16</v>
      </c>
      <c r="K22" s="6"/>
      <c r="L22" s="6"/>
      <c r="M22" s="6"/>
      <c r="N22" s="11"/>
      <c r="O22" s="7" t="s">
        <v>16</v>
      </c>
      <c r="P22" s="7" t="s">
        <v>16</v>
      </c>
      <c r="Q22" s="4" t="s">
        <v>16</v>
      </c>
      <c r="R22" s="4"/>
      <c r="S22" s="1"/>
    </row>
    <row r="23" spans="1:19" ht="42.75">
      <c r="A23" s="4" t="s">
        <v>53</v>
      </c>
      <c r="B23" s="5" t="s">
        <v>16</v>
      </c>
      <c r="C23" s="6"/>
      <c r="D23" s="6"/>
      <c r="E23" s="6"/>
      <c r="F23" s="7" t="s">
        <v>16</v>
      </c>
      <c r="G23" s="6"/>
      <c r="H23" s="7" t="s">
        <v>16</v>
      </c>
      <c r="I23" s="4" t="s">
        <v>54</v>
      </c>
      <c r="J23" s="4" t="s">
        <v>55</v>
      </c>
      <c r="K23" s="6">
        <v>200000</v>
      </c>
      <c r="L23" s="6">
        <v>100000</v>
      </c>
      <c r="M23" s="6">
        <v>114500</v>
      </c>
      <c r="N23" s="11">
        <v>109900</v>
      </c>
      <c r="O23" s="9">
        <v>55</v>
      </c>
      <c r="P23" s="9">
        <v>9.9</v>
      </c>
      <c r="Q23" s="4" t="s">
        <v>3594</v>
      </c>
      <c r="R23" s="4"/>
      <c r="S23" s="1"/>
    </row>
    <row r="24" spans="1:19" ht="42.75">
      <c r="A24" s="1"/>
      <c r="B24" s="5" t="s">
        <v>16</v>
      </c>
      <c r="C24" s="6"/>
      <c r="D24" s="6"/>
      <c r="E24" s="6"/>
      <c r="F24" s="7" t="s">
        <v>16</v>
      </c>
      <c r="G24" s="6"/>
      <c r="H24" s="7" t="s">
        <v>16</v>
      </c>
      <c r="I24" s="4" t="s">
        <v>54</v>
      </c>
      <c r="J24" s="4" t="s">
        <v>56</v>
      </c>
      <c r="K24" s="6">
        <v>25500</v>
      </c>
      <c r="L24" s="6">
        <v>25500</v>
      </c>
      <c r="M24" s="6">
        <v>24587</v>
      </c>
      <c r="N24" s="11">
        <v>26489</v>
      </c>
      <c r="O24" s="7" t="s">
        <v>57</v>
      </c>
      <c r="P24" s="9">
        <v>3.9</v>
      </c>
      <c r="Q24" s="4" t="s">
        <v>3595</v>
      </c>
      <c r="R24" s="4"/>
      <c r="S24" s="1"/>
    </row>
    <row r="25" spans="1:19" ht="42.75">
      <c r="A25" s="1"/>
      <c r="B25" s="5" t="s">
        <v>16</v>
      </c>
      <c r="C25" s="6"/>
      <c r="D25" s="6"/>
      <c r="E25" s="6"/>
      <c r="F25" s="7" t="s">
        <v>16</v>
      </c>
      <c r="G25" s="6"/>
      <c r="H25" s="7" t="s">
        <v>16</v>
      </c>
      <c r="I25" s="4" t="s">
        <v>54</v>
      </c>
      <c r="J25" s="4" t="s">
        <v>58</v>
      </c>
      <c r="K25" s="6">
        <v>2500</v>
      </c>
      <c r="L25" s="6">
        <v>1250</v>
      </c>
      <c r="M25" s="6">
        <v>1250</v>
      </c>
      <c r="N25" s="11">
        <v>1250</v>
      </c>
      <c r="O25" s="9">
        <v>50</v>
      </c>
      <c r="P25" s="9">
        <v>0</v>
      </c>
      <c r="Q25" s="4" t="s">
        <v>16</v>
      </c>
      <c r="R25" s="4"/>
      <c r="S25" s="1"/>
    </row>
    <row r="26" spans="1:19" s="23" customFormat="1" ht="15">
      <c r="A26" s="19" t="s">
        <v>59</v>
      </c>
      <c r="B26" s="13" t="s">
        <v>16</v>
      </c>
      <c r="C26" s="20"/>
      <c r="D26" s="20"/>
      <c r="E26" s="20"/>
      <c r="F26" s="21" t="s">
        <v>16</v>
      </c>
      <c r="G26" s="20"/>
      <c r="H26" s="21" t="s">
        <v>16</v>
      </c>
      <c r="I26" s="19" t="s">
        <v>16</v>
      </c>
      <c r="J26" s="19" t="s">
        <v>16</v>
      </c>
      <c r="K26" s="20"/>
      <c r="L26" s="20"/>
      <c r="M26" s="20"/>
      <c r="N26" s="22"/>
      <c r="O26" s="21" t="s">
        <v>16</v>
      </c>
      <c r="P26" s="21" t="s">
        <v>16</v>
      </c>
      <c r="Q26" s="19" t="s">
        <v>16</v>
      </c>
      <c r="R26" s="19"/>
      <c r="S26" s="18"/>
    </row>
    <row r="27" spans="1:19" ht="28.5">
      <c r="A27" s="4" t="s">
        <v>60</v>
      </c>
      <c r="B27" s="5" t="s">
        <v>46</v>
      </c>
      <c r="C27" s="6">
        <v>73398449</v>
      </c>
      <c r="D27" s="6">
        <v>110938180</v>
      </c>
      <c r="E27" s="6">
        <v>37539731</v>
      </c>
      <c r="F27" s="8">
        <v>51.1</v>
      </c>
      <c r="G27" s="6">
        <v>216437300</v>
      </c>
      <c r="H27" s="8">
        <v>51.3</v>
      </c>
      <c r="I27" s="4" t="s">
        <v>16</v>
      </c>
      <c r="J27" s="4" t="s">
        <v>16</v>
      </c>
      <c r="K27" s="6"/>
      <c r="L27" s="6"/>
      <c r="M27" s="6"/>
      <c r="N27" s="11"/>
      <c r="O27" s="7" t="s">
        <v>16</v>
      </c>
      <c r="P27" s="7" t="s">
        <v>16</v>
      </c>
      <c r="Q27" s="4" t="s">
        <v>16</v>
      </c>
      <c r="R27" s="4"/>
      <c r="S27" s="1"/>
    </row>
    <row r="28" spans="1:19" ht="28.5">
      <c r="A28" s="4" t="s">
        <v>61</v>
      </c>
      <c r="B28" s="5" t="s">
        <v>16</v>
      </c>
      <c r="C28" s="6"/>
      <c r="D28" s="6"/>
      <c r="E28" s="6"/>
      <c r="F28" s="7" t="s">
        <v>16</v>
      </c>
      <c r="G28" s="6"/>
      <c r="H28" s="7" t="s">
        <v>16</v>
      </c>
      <c r="I28" s="4" t="s">
        <v>62</v>
      </c>
      <c r="J28" s="4" t="s">
        <v>63</v>
      </c>
      <c r="K28" s="6">
        <v>150</v>
      </c>
      <c r="L28" s="6">
        <v>75</v>
      </c>
      <c r="M28" s="6">
        <v>61</v>
      </c>
      <c r="N28" s="11">
        <v>75</v>
      </c>
      <c r="O28" s="9">
        <v>50</v>
      </c>
      <c r="P28" s="9">
        <v>0</v>
      </c>
      <c r="Q28" s="4" t="s">
        <v>16</v>
      </c>
      <c r="R28" s="4"/>
      <c r="S28" s="1"/>
    </row>
    <row r="29" spans="1:19">
      <c r="A29" s="1"/>
      <c r="B29" s="5" t="s">
        <v>16</v>
      </c>
      <c r="C29" s="6"/>
      <c r="D29" s="6"/>
      <c r="E29" s="6"/>
      <c r="F29" s="7" t="s">
        <v>16</v>
      </c>
      <c r="G29" s="6"/>
      <c r="H29" s="7" t="s">
        <v>16</v>
      </c>
      <c r="I29" s="4" t="s">
        <v>64</v>
      </c>
      <c r="J29" s="4" t="s">
        <v>65</v>
      </c>
      <c r="K29" s="6">
        <v>160000</v>
      </c>
      <c r="L29" s="6">
        <v>75000</v>
      </c>
      <c r="M29" s="6">
        <v>77582</v>
      </c>
      <c r="N29" s="11">
        <v>85116</v>
      </c>
      <c r="O29" s="9">
        <v>53.2</v>
      </c>
      <c r="P29" s="9">
        <v>13.5</v>
      </c>
      <c r="Q29" s="4" t="s">
        <v>66</v>
      </c>
      <c r="R29" s="4"/>
      <c r="S29" s="1"/>
    </row>
    <row r="30" spans="1:19" ht="28.5">
      <c r="A30" s="1"/>
      <c r="B30" s="5" t="s">
        <v>16</v>
      </c>
      <c r="C30" s="6"/>
      <c r="D30" s="6"/>
      <c r="E30" s="6"/>
      <c r="F30" s="7" t="s">
        <v>16</v>
      </c>
      <c r="G30" s="6"/>
      <c r="H30" s="7" t="s">
        <v>16</v>
      </c>
      <c r="I30" s="4" t="s">
        <v>67</v>
      </c>
      <c r="J30" s="4" t="s">
        <v>68</v>
      </c>
      <c r="K30" s="6">
        <v>8000</v>
      </c>
      <c r="L30" s="6">
        <v>4000</v>
      </c>
      <c r="M30" s="6">
        <v>3621</v>
      </c>
      <c r="N30" s="11">
        <v>6228</v>
      </c>
      <c r="O30" s="9">
        <v>77.900000000000006</v>
      </c>
      <c r="P30" s="9">
        <v>55.7</v>
      </c>
      <c r="Q30" s="4" t="s">
        <v>69</v>
      </c>
      <c r="R30" s="4"/>
      <c r="S30" s="1"/>
    </row>
    <row r="31" spans="1:19" s="23" customFormat="1" ht="15">
      <c r="A31" s="19" t="s">
        <v>70</v>
      </c>
      <c r="B31" s="13" t="s">
        <v>16</v>
      </c>
      <c r="C31" s="20"/>
      <c r="D31" s="20"/>
      <c r="E31" s="20"/>
      <c r="F31" s="21" t="s">
        <v>16</v>
      </c>
      <c r="G31" s="20"/>
      <c r="H31" s="21" t="s">
        <v>16</v>
      </c>
      <c r="I31" s="19" t="s">
        <v>16</v>
      </c>
      <c r="J31" s="19" t="s">
        <v>16</v>
      </c>
      <c r="K31" s="20"/>
      <c r="L31" s="20"/>
      <c r="M31" s="20"/>
      <c r="N31" s="22"/>
      <c r="O31" s="21" t="s">
        <v>16</v>
      </c>
      <c r="P31" s="21" t="s">
        <v>16</v>
      </c>
      <c r="Q31" s="19" t="s">
        <v>16</v>
      </c>
      <c r="R31" s="19"/>
      <c r="S31" s="18"/>
    </row>
    <row r="32" spans="1:19" ht="28.5">
      <c r="A32" s="4" t="s">
        <v>71</v>
      </c>
      <c r="B32" s="5" t="s">
        <v>72</v>
      </c>
      <c r="C32" s="6">
        <v>49485919</v>
      </c>
      <c r="D32" s="6">
        <v>69570596</v>
      </c>
      <c r="E32" s="6">
        <v>20084677</v>
      </c>
      <c r="F32" s="8">
        <v>40.6</v>
      </c>
      <c r="G32" s="6">
        <v>148587038</v>
      </c>
      <c r="H32" s="8">
        <v>46.8</v>
      </c>
      <c r="I32" s="4" t="s">
        <v>16</v>
      </c>
      <c r="J32" s="4" t="s">
        <v>16</v>
      </c>
      <c r="K32" s="6"/>
      <c r="L32" s="6"/>
      <c r="M32" s="6"/>
      <c r="N32" s="11"/>
      <c r="O32" s="7" t="s">
        <v>16</v>
      </c>
      <c r="P32" s="7" t="s">
        <v>16</v>
      </c>
      <c r="Q32" s="4" t="s">
        <v>16</v>
      </c>
      <c r="R32" s="4"/>
      <c r="S32" s="1"/>
    </row>
    <row r="33" spans="1:19" ht="28.5">
      <c r="A33" s="1"/>
      <c r="B33" s="5" t="s">
        <v>16</v>
      </c>
      <c r="C33" s="6"/>
      <c r="D33" s="6"/>
      <c r="E33" s="6"/>
      <c r="F33" s="7" t="s">
        <v>16</v>
      </c>
      <c r="G33" s="6"/>
      <c r="H33" s="7" t="s">
        <v>16</v>
      </c>
      <c r="I33" s="4" t="s">
        <v>73</v>
      </c>
      <c r="J33" s="4" t="s">
        <v>74</v>
      </c>
      <c r="K33" s="6">
        <v>38000</v>
      </c>
      <c r="L33" s="6">
        <v>20520</v>
      </c>
      <c r="M33" s="6">
        <v>14577</v>
      </c>
      <c r="N33" s="11">
        <v>24648</v>
      </c>
      <c r="O33" s="9">
        <v>64.900000000000006</v>
      </c>
      <c r="P33" s="9">
        <v>20.100000000000001</v>
      </c>
      <c r="Q33" s="4" t="s">
        <v>3596</v>
      </c>
      <c r="R33" s="4"/>
      <c r="S33" s="1"/>
    </row>
    <row r="34" spans="1:19" ht="28.5">
      <c r="A34" s="1"/>
      <c r="B34" s="5" t="s">
        <v>16</v>
      </c>
      <c r="C34" s="6"/>
      <c r="D34" s="6"/>
      <c r="E34" s="6"/>
      <c r="F34" s="7" t="s">
        <v>16</v>
      </c>
      <c r="G34" s="6"/>
      <c r="H34" s="7" t="s">
        <v>16</v>
      </c>
      <c r="I34" s="4" t="s">
        <v>75</v>
      </c>
      <c r="J34" s="4" t="s">
        <v>76</v>
      </c>
      <c r="K34" s="6">
        <v>200</v>
      </c>
      <c r="L34" s="6">
        <v>96</v>
      </c>
      <c r="M34" s="6">
        <v>22</v>
      </c>
      <c r="N34" s="11">
        <v>107</v>
      </c>
      <c r="O34" s="9">
        <v>53.5</v>
      </c>
      <c r="P34" s="9">
        <v>11.5</v>
      </c>
      <c r="Q34" s="4" t="s">
        <v>3597</v>
      </c>
      <c r="R34" s="4"/>
      <c r="S34" s="1"/>
    </row>
    <row r="35" spans="1:19" ht="28.5">
      <c r="A35" s="1"/>
      <c r="B35" s="5" t="s">
        <v>16</v>
      </c>
      <c r="C35" s="6"/>
      <c r="D35" s="6"/>
      <c r="E35" s="6"/>
      <c r="F35" s="7" t="s">
        <v>16</v>
      </c>
      <c r="G35" s="6"/>
      <c r="H35" s="7" t="s">
        <v>16</v>
      </c>
      <c r="I35" s="4" t="s">
        <v>75</v>
      </c>
      <c r="J35" s="4" t="s">
        <v>77</v>
      </c>
      <c r="K35" s="6">
        <v>2800</v>
      </c>
      <c r="L35" s="6">
        <v>1540</v>
      </c>
      <c r="M35" s="6">
        <v>1023</v>
      </c>
      <c r="N35" s="11">
        <v>1149</v>
      </c>
      <c r="O35" s="9">
        <v>41</v>
      </c>
      <c r="P35" s="9">
        <v>-25.4</v>
      </c>
      <c r="Q35" s="4" t="s">
        <v>3598</v>
      </c>
      <c r="R35" s="4"/>
      <c r="S35" s="1"/>
    </row>
    <row r="36" spans="1:19">
      <c r="A36" s="1"/>
      <c r="B36" s="5" t="s">
        <v>16</v>
      </c>
      <c r="C36" s="6"/>
      <c r="D36" s="6"/>
      <c r="E36" s="6"/>
      <c r="F36" s="7" t="s">
        <v>16</v>
      </c>
      <c r="G36" s="6"/>
      <c r="H36" s="7" t="s">
        <v>16</v>
      </c>
      <c r="I36" s="4" t="s">
        <v>78</v>
      </c>
      <c r="J36" s="4" t="s">
        <v>79</v>
      </c>
      <c r="K36" s="6">
        <v>4500</v>
      </c>
      <c r="L36" s="6">
        <v>2250</v>
      </c>
      <c r="M36" s="6">
        <v>1714</v>
      </c>
      <c r="N36" s="11">
        <v>2093</v>
      </c>
      <c r="O36" s="9">
        <v>46.5</v>
      </c>
      <c r="P36" s="9">
        <v>-7</v>
      </c>
      <c r="Q36" s="4" t="s">
        <v>3599</v>
      </c>
      <c r="R36" s="4"/>
      <c r="S36" s="1"/>
    </row>
    <row r="37" spans="1:19" s="23" customFormat="1" ht="30">
      <c r="A37" s="19" t="s">
        <v>80</v>
      </c>
      <c r="B37" s="13" t="s">
        <v>16</v>
      </c>
      <c r="C37" s="20"/>
      <c r="D37" s="20"/>
      <c r="E37" s="20"/>
      <c r="F37" s="21" t="s">
        <v>16</v>
      </c>
      <c r="G37" s="20"/>
      <c r="H37" s="21" t="s">
        <v>16</v>
      </c>
      <c r="I37" s="19" t="s">
        <v>16</v>
      </c>
      <c r="J37" s="19" t="s">
        <v>16</v>
      </c>
      <c r="K37" s="20"/>
      <c r="L37" s="20"/>
      <c r="M37" s="20"/>
      <c r="N37" s="22"/>
      <c r="O37" s="21" t="s">
        <v>16</v>
      </c>
      <c r="P37" s="21" t="s">
        <v>16</v>
      </c>
      <c r="Q37" s="19" t="s">
        <v>16</v>
      </c>
      <c r="R37" s="19"/>
      <c r="S37" s="18"/>
    </row>
    <row r="38" spans="1:19" ht="28.5">
      <c r="A38" s="4" t="s">
        <v>81</v>
      </c>
      <c r="B38" s="5" t="s">
        <v>46</v>
      </c>
      <c r="C38" s="6">
        <v>15367557</v>
      </c>
      <c r="D38" s="6">
        <v>23057105</v>
      </c>
      <c r="E38" s="6">
        <v>7689548</v>
      </c>
      <c r="F38" s="8">
        <v>50</v>
      </c>
      <c r="G38" s="6">
        <v>140134081</v>
      </c>
      <c r="H38" s="8">
        <v>16.5</v>
      </c>
      <c r="I38" s="4" t="s">
        <v>16</v>
      </c>
      <c r="J38" s="4" t="s">
        <v>16</v>
      </c>
      <c r="K38" s="6"/>
      <c r="L38" s="6"/>
      <c r="M38" s="6"/>
      <c r="N38" s="11"/>
      <c r="O38" s="7" t="s">
        <v>16</v>
      </c>
      <c r="P38" s="7" t="s">
        <v>16</v>
      </c>
      <c r="Q38" s="4" t="s">
        <v>16</v>
      </c>
      <c r="R38" s="4"/>
      <c r="S38" s="1"/>
    </row>
    <row r="39" spans="1:19" ht="28.5">
      <c r="A39" s="4" t="s">
        <v>82</v>
      </c>
      <c r="B39" s="5" t="s">
        <v>16</v>
      </c>
      <c r="C39" s="6"/>
      <c r="D39" s="6"/>
      <c r="E39" s="6"/>
      <c r="F39" s="7" t="s">
        <v>16</v>
      </c>
      <c r="G39" s="6"/>
      <c r="H39" s="7" t="s">
        <v>16</v>
      </c>
      <c r="I39" s="4" t="s">
        <v>83</v>
      </c>
      <c r="J39" s="4" t="s">
        <v>84</v>
      </c>
      <c r="K39" s="6">
        <v>2250</v>
      </c>
      <c r="L39" s="6">
        <v>750</v>
      </c>
      <c r="M39" s="6">
        <v>835</v>
      </c>
      <c r="N39" s="11">
        <v>1311</v>
      </c>
      <c r="O39" s="9">
        <v>58.3</v>
      </c>
      <c r="P39" s="9">
        <v>74.8</v>
      </c>
      <c r="Q39" s="4" t="s">
        <v>3600</v>
      </c>
      <c r="R39" s="4"/>
      <c r="S39" s="1"/>
    </row>
    <row r="40" spans="1:19" ht="57">
      <c r="A40" s="1"/>
      <c r="B40" s="5" t="s">
        <v>16</v>
      </c>
      <c r="C40" s="6"/>
      <c r="D40" s="6"/>
      <c r="E40" s="6"/>
      <c r="F40" s="7" t="s">
        <v>16</v>
      </c>
      <c r="G40" s="6"/>
      <c r="H40" s="7" t="s">
        <v>16</v>
      </c>
      <c r="I40" s="4" t="s">
        <v>85</v>
      </c>
      <c r="J40" s="4" t="s">
        <v>86</v>
      </c>
      <c r="K40" s="6">
        <v>25000</v>
      </c>
      <c r="L40" s="6">
        <v>10000</v>
      </c>
      <c r="M40" s="6">
        <v>6588</v>
      </c>
      <c r="N40" s="11">
        <v>9729</v>
      </c>
      <c r="O40" s="9">
        <v>38.9</v>
      </c>
      <c r="P40" s="9">
        <v>-2.7</v>
      </c>
      <c r="Q40" s="4" t="s">
        <v>3601</v>
      </c>
      <c r="R40" s="4"/>
      <c r="S40" s="1"/>
    </row>
    <row r="41" spans="1:19" ht="28.5">
      <c r="A41" s="1"/>
      <c r="B41" s="5" t="s">
        <v>16</v>
      </c>
      <c r="C41" s="6"/>
      <c r="D41" s="6"/>
      <c r="E41" s="6"/>
      <c r="F41" s="7" t="s">
        <v>16</v>
      </c>
      <c r="G41" s="6"/>
      <c r="H41" s="7" t="s">
        <v>16</v>
      </c>
      <c r="I41" s="4" t="s">
        <v>87</v>
      </c>
      <c r="J41" s="4" t="s">
        <v>42</v>
      </c>
      <c r="K41" s="6">
        <v>1200</v>
      </c>
      <c r="L41" s="6">
        <v>400</v>
      </c>
      <c r="M41" s="6">
        <v>490</v>
      </c>
      <c r="N41" s="11">
        <v>300</v>
      </c>
      <c r="O41" s="9">
        <v>25</v>
      </c>
      <c r="P41" s="9">
        <v>-25</v>
      </c>
      <c r="Q41" s="4" t="s">
        <v>3600</v>
      </c>
      <c r="R41" s="4"/>
      <c r="S41" s="1"/>
    </row>
    <row r="42" spans="1:19" ht="28.5">
      <c r="A42" s="1"/>
      <c r="B42" s="5" t="s">
        <v>16</v>
      </c>
      <c r="C42" s="6"/>
      <c r="D42" s="6"/>
      <c r="E42" s="6"/>
      <c r="F42" s="7" t="s">
        <v>16</v>
      </c>
      <c r="G42" s="6"/>
      <c r="H42" s="7" t="s">
        <v>16</v>
      </c>
      <c r="I42" s="4" t="s">
        <v>88</v>
      </c>
      <c r="J42" s="4" t="s">
        <v>89</v>
      </c>
      <c r="K42" s="6">
        <v>150</v>
      </c>
      <c r="L42" s="6">
        <v>50</v>
      </c>
      <c r="M42" s="6">
        <v>98</v>
      </c>
      <c r="N42" s="11">
        <v>0</v>
      </c>
      <c r="O42" s="7" t="s">
        <v>18</v>
      </c>
      <c r="P42" s="7" t="s">
        <v>18</v>
      </c>
      <c r="Q42" s="4" t="s">
        <v>3429</v>
      </c>
      <c r="R42" s="4"/>
      <c r="S42" s="1"/>
    </row>
    <row r="43" spans="1:19" s="23" customFormat="1" ht="45">
      <c r="A43" s="19" t="s">
        <v>90</v>
      </c>
      <c r="B43" s="13" t="s">
        <v>16</v>
      </c>
      <c r="C43" s="20">
        <f>SUM(C8:C42)</f>
        <v>694589026</v>
      </c>
      <c r="D43" s="20">
        <f>SUM(D8:D42)</f>
        <v>1044536405</v>
      </c>
      <c r="E43" s="20">
        <f>+D43-C43</f>
        <v>349947379</v>
      </c>
      <c r="F43" s="21" t="s">
        <v>16</v>
      </c>
      <c r="G43" s="20">
        <f>SUM(G8:G42)</f>
        <v>1855309009</v>
      </c>
      <c r="H43" s="21" t="s">
        <v>16</v>
      </c>
      <c r="I43" s="19" t="s">
        <v>16</v>
      </c>
      <c r="J43" s="19" t="s">
        <v>16</v>
      </c>
      <c r="K43" s="20"/>
      <c r="L43" s="20"/>
      <c r="M43" s="20"/>
      <c r="N43" s="22"/>
      <c r="O43" s="21" t="s">
        <v>16</v>
      </c>
      <c r="P43" s="21" t="s">
        <v>16</v>
      </c>
      <c r="Q43" s="19" t="s">
        <v>16</v>
      </c>
      <c r="R43" s="19"/>
      <c r="S43" s="18"/>
    </row>
    <row r="44" spans="1:19">
      <c r="A44" s="16" t="s">
        <v>97</v>
      </c>
      <c r="B44" s="17" t="s">
        <v>16</v>
      </c>
      <c r="C44" s="17"/>
      <c r="D44" s="17"/>
      <c r="E44" s="17"/>
      <c r="F44" s="17" t="s">
        <v>16</v>
      </c>
      <c r="G44" s="17"/>
      <c r="H44" s="17" t="s">
        <v>16</v>
      </c>
      <c r="I44" s="17" t="s">
        <v>16</v>
      </c>
      <c r="J44" s="17" t="s">
        <v>16</v>
      </c>
      <c r="K44" s="17"/>
      <c r="L44" s="17"/>
      <c r="M44" s="17"/>
      <c r="N44" s="17"/>
      <c r="O44" s="17" t="s">
        <v>16</v>
      </c>
      <c r="P44" s="17" t="s">
        <v>16</v>
      </c>
      <c r="Q44" s="17" t="s">
        <v>16</v>
      </c>
    </row>
    <row r="45" spans="1:19" s="23" customFormat="1" ht="30">
      <c r="A45" s="19" t="s">
        <v>98</v>
      </c>
      <c r="B45" s="13" t="s">
        <v>16</v>
      </c>
      <c r="C45" s="20"/>
      <c r="D45" s="20"/>
      <c r="E45" s="20"/>
      <c r="F45" s="21" t="s">
        <v>16</v>
      </c>
      <c r="G45" s="20"/>
      <c r="H45" s="21" t="s">
        <v>16</v>
      </c>
      <c r="I45" s="19" t="s">
        <v>16</v>
      </c>
      <c r="J45" s="19" t="s">
        <v>16</v>
      </c>
      <c r="K45" s="20"/>
      <c r="L45" s="20"/>
      <c r="M45" s="20"/>
      <c r="N45" s="22"/>
      <c r="O45" s="21" t="s">
        <v>16</v>
      </c>
      <c r="P45" s="21" t="s">
        <v>16</v>
      </c>
      <c r="Q45" s="19" t="s">
        <v>16</v>
      </c>
      <c r="R45" s="19"/>
      <c r="S45" s="18"/>
    </row>
    <row r="46" spans="1:19" ht="28.5">
      <c r="A46" s="4" t="s">
        <v>99</v>
      </c>
      <c r="B46" s="5" t="s">
        <v>17</v>
      </c>
      <c r="C46" s="6">
        <v>130695223</v>
      </c>
      <c r="D46" s="6">
        <v>172511071</v>
      </c>
      <c r="E46" s="6">
        <v>41815848</v>
      </c>
      <c r="F46" s="8">
        <v>32</v>
      </c>
      <c r="G46" s="6">
        <v>396981000</v>
      </c>
      <c r="H46" s="8">
        <v>43.5</v>
      </c>
      <c r="I46" s="4" t="s">
        <v>16</v>
      </c>
      <c r="J46" s="4" t="s">
        <v>16</v>
      </c>
      <c r="K46" s="6"/>
      <c r="L46" s="6"/>
      <c r="M46" s="6"/>
      <c r="N46" s="11"/>
      <c r="O46" s="7" t="s">
        <v>16</v>
      </c>
      <c r="P46" s="7" t="s">
        <v>16</v>
      </c>
      <c r="Q46" s="4" t="s">
        <v>16</v>
      </c>
      <c r="R46" s="4"/>
      <c r="S46" s="1"/>
    </row>
    <row r="47" spans="1:19" ht="42.75">
      <c r="A47" s="4" t="s">
        <v>100</v>
      </c>
      <c r="B47" s="5" t="s">
        <v>16</v>
      </c>
      <c r="C47" s="6"/>
      <c r="D47" s="6"/>
      <c r="E47" s="6"/>
      <c r="F47" s="7" t="s">
        <v>16</v>
      </c>
      <c r="G47" s="6"/>
      <c r="H47" s="7" t="s">
        <v>16</v>
      </c>
      <c r="I47" s="4" t="s">
        <v>101</v>
      </c>
      <c r="J47" s="4" t="s">
        <v>19</v>
      </c>
      <c r="K47" s="6">
        <v>7816</v>
      </c>
      <c r="L47" s="6">
        <v>3698</v>
      </c>
      <c r="M47" s="6">
        <v>2167</v>
      </c>
      <c r="N47" s="11">
        <v>7495</v>
      </c>
      <c r="O47" s="27">
        <f>+N47/K47*100</f>
        <v>95.893039918116685</v>
      </c>
      <c r="P47" s="27">
        <f>-100+(N47/L47*100)</f>
        <v>102.67712276906437</v>
      </c>
      <c r="Q47" s="4" t="s">
        <v>2958</v>
      </c>
      <c r="R47" s="4"/>
      <c r="S47" s="1"/>
    </row>
    <row r="48" spans="1:19" ht="28.5">
      <c r="A48" s="1"/>
      <c r="B48" s="5" t="s">
        <v>16</v>
      </c>
      <c r="C48" s="6"/>
      <c r="D48" s="6"/>
      <c r="E48" s="6"/>
      <c r="F48" s="7" t="s">
        <v>16</v>
      </c>
      <c r="G48" s="6"/>
      <c r="H48" s="7" t="s">
        <v>16</v>
      </c>
      <c r="I48" s="4" t="s">
        <v>102</v>
      </c>
      <c r="J48" s="4" t="s">
        <v>103</v>
      </c>
      <c r="K48" s="6">
        <v>1350</v>
      </c>
      <c r="L48" s="6">
        <v>650</v>
      </c>
      <c r="M48" s="6">
        <v>805</v>
      </c>
      <c r="N48" s="11">
        <v>1056</v>
      </c>
      <c r="O48" s="27">
        <f>+N48/K48*100</f>
        <v>78.222222222222229</v>
      </c>
      <c r="P48" s="27">
        <f>-100+(N48/L48*100)</f>
        <v>62.461538461538453</v>
      </c>
      <c r="Q48" s="4" t="s">
        <v>2959</v>
      </c>
      <c r="R48" s="4"/>
      <c r="S48" s="1"/>
    </row>
    <row r="49" spans="1:19" ht="28.5">
      <c r="A49" s="1"/>
      <c r="B49" s="5" t="s">
        <v>16</v>
      </c>
      <c r="C49" s="6"/>
      <c r="D49" s="6"/>
      <c r="E49" s="6"/>
      <c r="F49" s="7" t="s">
        <v>16</v>
      </c>
      <c r="G49" s="6"/>
      <c r="H49" s="7" t="s">
        <v>16</v>
      </c>
      <c r="I49" s="4" t="s">
        <v>104</v>
      </c>
      <c r="J49" s="4" t="s">
        <v>103</v>
      </c>
      <c r="K49" s="6">
        <v>2057</v>
      </c>
      <c r="L49" s="6">
        <v>983</v>
      </c>
      <c r="M49" s="25" t="s">
        <v>2957</v>
      </c>
      <c r="N49" s="11">
        <v>872</v>
      </c>
      <c r="O49" s="27">
        <f>+N49/K49*100</f>
        <v>42.391832766164313</v>
      </c>
      <c r="P49" s="27">
        <f>-100+(N49/L49*100)</f>
        <v>-11.291963377416067</v>
      </c>
      <c r="Q49" s="4" t="s">
        <v>2960</v>
      </c>
      <c r="R49" s="4"/>
      <c r="S49" s="1"/>
    </row>
    <row r="50" spans="1:19" ht="28.5">
      <c r="A50" s="1"/>
      <c r="B50" s="5" t="s">
        <v>16</v>
      </c>
      <c r="C50" s="6"/>
      <c r="D50" s="6"/>
      <c r="E50" s="6"/>
      <c r="F50" s="7" t="s">
        <v>16</v>
      </c>
      <c r="G50" s="6"/>
      <c r="H50" s="7" t="s">
        <v>16</v>
      </c>
      <c r="I50" s="4" t="s">
        <v>105</v>
      </c>
      <c r="J50" s="4" t="s">
        <v>103</v>
      </c>
      <c r="K50" s="6">
        <v>2631</v>
      </c>
      <c r="L50" s="6">
        <v>1306</v>
      </c>
      <c r="M50" s="25" t="s">
        <v>2957</v>
      </c>
      <c r="N50" s="11">
        <v>1290</v>
      </c>
      <c r="O50" s="27">
        <f>+N50/K50*100</f>
        <v>49.030786773090078</v>
      </c>
      <c r="P50" s="27">
        <f>-100+(N50/L50*100)</f>
        <v>-1.2251148545175994</v>
      </c>
      <c r="Q50" s="4" t="s">
        <v>2961</v>
      </c>
      <c r="R50" s="4"/>
      <c r="S50" s="1"/>
    </row>
    <row r="51" spans="1:19" s="23" customFormat="1" ht="15">
      <c r="A51" s="19" t="s">
        <v>106</v>
      </c>
      <c r="B51" s="13" t="s">
        <v>16</v>
      </c>
      <c r="C51" s="20"/>
      <c r="D51" s="20"/>
      <c r="E51" s="20"/>
      <c r="F51" s="21" t="s">
        <v>16</v>
      </c>
      <c r="G51" s="20"/>
      <c r="H51" s="21" t="s">
        <v>16</v>
      </c>
      <c r="I51" s="19" t="s">
        <v>16</v>
      </c>
      <c r="J51" s="19" t="s">
        <v>16</v>
      </c>
      <c r="K51" s="20"/>
      <c r="L51" s="20"/>
      <c r="M51" s="20"/>
      <c r="N51" s="22"/>
      <c r="O51" s="21" t="s">
        <v>16</v>
      </c>
      <c r="P51" s="21" t="s">
        <v>16</v>
      </c>
      <c r="Q51" s="19" t="s">
        <v>16</v>
      </c>
      <c r="R51" s="19"/>
      <c r="S51" s="18"/>
    </row>
    <row r="52" spans="1:19" ht="28.5">
      <c r="A52" s="4" t="s">
        <v>107</v>
      </c>
      <c r="B52" s="5" t="s">
        <v>108</v>
      </c>
      <c r="C52" s="6">
        <v>80304338</v>
      </c>
      <c r="D52" s="6">
        <v>100874848</v>
      </c>
      <c r="E52" s="6">
        <v>20570510</v>
      </c>
      <c r="F52" s="8">
        <v>25.6</v>
      </c>
      <c r="G52" s="6">
        <v>263983000</v>
      </c>
      <c r="H52" s="8">
        <v>38.200000000000003</v>
      </c>
      <c r="I52" s="4" t="s">
        <v>16</v>
      </c>
      <c r="J52" s="4" t="s">
        <v>16</v>
      </c>
      <c r="K52" s="6"/>
      <c r="L52" s="6"/>
      <c r="M52" s="6"/>
      <c r="N52" s="11"/>
      <c r="O52" s="7" t="s">
        <v>16</v>
      </c>
      <c r="P52" s="7" t="s">
        <v>16</v>
      </c>
      <c r="Q52" s="4" t="s">
        <v>16</v>
      </c>
      <c r="R52" s="4"/>
      <c r="S52" s="1"/>
    </row>
    <row r="53" spans="1:19" ht="42.75">
      <c r="A53" s="1"/>
      <c r="B53" s="5" t="s">
        <v>16</v>
      </c>
      <c r="C53" s="6"/>
      <c r="D53" s="6"/>
      <c r="E53" s="6"/>
      <c r="F53" s="7" t="s">
        <v>16</v>
      </c>
      <c r="G53" s="6"/>
      <c r="H53" s="7" t="s">
        <v>16</v>
      </c>
      <c r="I53" s="4" t="s">
        <v>109</v>
      </c>
      <c r="J53" s="4" t="s">
        <v>110</v>
      </c>
      <c r="K53" s="6">
        <v>270</v>
      </c>
      <c r="L53" s="6">
        <v>120</v>
      </c>
      <c r="M53" s="6">
        <v>164</v>
      </c>
      <c r="N53" s="11">
        <v>95</v>
      </c>
      <c r="O53" s="27">
        <f>+N53/K53*100</f>
        <v>35.185185185185183</v>
      </c>
      <c r="P53" s="27">
        <f>-100+(N53/L53*100)</f>
        <v>-20.833333333333343</v>
      </c>
      <c r="Q53" s="4" t="s">
        <v>2962</v>
      </c>
      <c r="R53" s="4"/>
      <c r="S53" s="1"/>
    </row>
    <row r="54" spans="1:19" ht="28.5">
      <c r="A54" s="1"/>
      <c r="B54" s="5" t="s">
        <v>16</v>
      </c>
      <c r="C54" s="6"/>
      <c r="D54" s="6"/>
      <c r="E54" s="6"/>
      <c r="F54" s="7" t="s">
        <v>16</v>
      </c>
      <c r="G54" s="6"/>
      <c r="H54" s="7" t="s">
        <v>16</v>
      </c>
      <c r="I54" s="4" t="s">
        <v>111</v>
      </c>
      <c r="J54" s="4" t="s">
        <v>112</v>
      </c>
      <c r="K54" s="6">
        <v>80</v>
      </c>
      <c r="L54" s="6">
        <v>30</v>
      </c>
      <c r="M54" s="6">
        <v>42</v>
      </c>
      <c r="N54" s="11">
        <v>29</v>
      </c>
      <c r="O54" s="27">
        <f>+N54/K54*100</f>
        <v>36.25</v>
      </c>
      <c r="P54" s="27">
        <f>-100+(N54/L54*100)</f>
        <v>-3.3333333333333286</v>
      </c>
      <c r="Q54" s="4" t="s">
        <v>2963</v>
      </c>
      <c r="R54" s="4"/>
      <c r="S54" s="1"/>
    </row>
    <row r="55" spans="1:19" ht="42.75">
      <c r="A55" s="1"/>
      <c r="B55" s="5" t="s">
        <v>16</v>
      </c>
      <c r="C55" s="6"/>
      <c r="D55" s="6"/>
      <c r="E55" s="6"/>
      <c r="F55" s="7" t="s">
        <v>16</v>
      </c>
      <c r="G55" s="6"/>
      <c r="H55" s="7" t="s">
        <v>16</v>
      </c>
      <c r="I55" s="4" t="s">
        <v>113</v>
      </c>
      <c r="J55" s="4" t="s">
        <v>76</v>
      </c>
      <c r="K55" s="6">
        <v>950</v>
      </c>
      <c r="L55" s="6">
        <v>450</v>
      </c>
      <c r="M55" s="6">
        <v>379</v>
      </c>
      <c r="N55" s="11">
        <v>434</v>
      </c>
      <c r="O55" s="27">
        <f>+N55/K55*100</f>
        <v>45.684210526315788</v>
      </c>
      <c r="P55" s="27">
        <f>-100+(N55/L55*100)</f>
        <v>-3.5555555555555571</v>
      </c>
      <c r="Q55" s="4" t="s">
        <v>2964</v>
      </c>
      <c r="R55" s="4"/>
      <c r="S55" s="1"/>
    </row>
    <row r="56" spans="1:19" ht="42.75">
      <c r="A56" s="1"/>
      <c r="B56" s="5" t="s">
        <v>16</v>
      </c>
      <c r="C56" s="6"/>
      <c r="D56" s="6"/>
      <c r="E56" s="6"/>
      <c r="F56" s="7" t="s">
        <v>16</v>
      </c>
      <c r="G56" s="6"/>
      <c r="H56" s="7" t="s">
        <v>16</v>
      </c>
      <c r="I56" s="4" t="s">
        <v>114</v>
      </c>
      <c r="J56" s="4" t="s">
        <v>115</v>
      </c>
      <c r="K56" s="6">
        <v>12500</v>
      </c>
      <c r="L56" s="6">
        <v>5500</v>
      </c>
      <c r="M56" s="6">
        <v>4815</v>
      </c>
      <c r="N56" s="11">
        <v>3890</v>
      </c>
      <c r="O56" s="27">
        <f>+N56/K56*100</f>
        <v>31.119999999999997</v>
      </c>
      <c r="P56" s="27">
        <f>-100+(N56/L56*100)</f>
        <v>-29.272727272727266</v>
      </c>
      <c r="Q56" s="4" t="s">
        <v>2965</v>
      </c>
      <c r="R56" s="4"/>
      <c r="S56" s="1"/>
    </row>
    <row r="57" spans="1:19" s="23" customFormat="1" ht="30">
      <c r="A57" s="19" t="s">
        <v>116</v>
      </c>
      <c r="B57" s="13" t="s">
        <v>16</v>
      </c>
      <c r="C57" s="20"/>
      <c r="D57" s="20"/>
      <c r="E57" s="20"/>
      <c r="F57" s="21" t="s">
        <v>16</v>
      </c>
      <c r="G57" s="20"/>
      <c r="H57" s="21" t="s">
        <v>16</v>
      </c>
      <c r="I57" s="19" t="s">
        <v>16</v>
      </c>
      <c r="J57" s="19" t="s">
        <v>16</v>
      </c>
      <c r="K57" s="20"/>
      <c r="L57" s="20"/>
      <c r="M57" s="20"/>
      <c r="N57" s="22"/>
      <c r="O57" s="21" t="s">
        <v>16</v>
      </c>
      <c r="P57" s="21" t="s">
        <v>16</v>
      </c>
      <c r="Q57" s="19" t="s">
        <v>16</v>
      </c>
      <c r="R57" s="19"/>
      <c r="S57" s="18"/>
    </row>
    <row r="58" spans="1:19" ht="28.5">
      <c r="A58" s="4" t="s">
        <v>117</v>
      </c>
      <c r="B58" s="5" t="s">
        <v>118</v>
      </c>
      <c r="C58" s="6">
        <v>74651913</v>
      </c>
      <c r="D58" s="6">
        <v>2533700</v>
      </c>
      <c r="E58" s="6">
        <v>-72118213</v>
      </c>
      <c r="F58" s="8">
        <v>-96.6</v>
      </c>
      <c r="G58" s="6">
        <v>5524432</v>
      </c>
      <c r="H58" s="8">
        <v>45.9</v>
      </c>
      <c r="I58" s="4" t="s">
        <v>16</v>
      </c>
      <c r="J58" s="4" t="s">
        <v>16</v>
      </c>
      <c r="K58" s="6"/>
      <c r="L58" s="6"/>
      <c r="M58" s="6"/>
      <c r="N58" s="11"/>
      <c r="O58" s="7" t="s">
        <v>16</v>
      </c>
      <c r="P58" s="7" t="s">
        <v>16</v>
      </c>
      <c r="Q58" s="4" t="s">
        <v>16</v>
      </c>
      <c r="R58" s="4"/>
      <c r="S58" s="1"/>
    </row>
    <row r="59" spans="1:19" ht="57">
      <c r="A59" s="1"/>
      <c r="B59" s="5" t="s">
        <v>16</v>
      </c>
      <c r="C59" s="6"/>
      <c r="D59" s="6"/>
      <c r="E59" s="6"/>
      <c r="F59" s="7" t="s">
        <v>16</v>
      </c>
      <c r="G59" s="6"/>
      <c r="H59" s="7" t="s">
        <v>16</v>
      </c>
      <c r="I59" s="4" t="s">
        <v>119</v>
      </c>
      <c r="J59" s="4" t="s">
        <v>110</v>
      </c>
      <c r="K59" s="6">
        <v>450</v>
      </c>
      <c r="L59" s="6">
        <v>225</v>
      </c>
      <c r="M59" s="6">
        <v>131</v>
      </c>
      <c r="N59" s="11">
        <v>98</v>
      </c>
      <c r="O59" s="27">
        <f>+N59/K59*100</f>
        <v>21.777777777777775</v>
      </c>
      <c r="P59" s="27">
        <f>-100+(N59/L59*100)</f>
        <v>-56.44444444444445</v>
      </c>
      <c r="Q59" s="4" t="s">
        <v>2966</v>
      </c>
      <c r="R59" s="26"/>
      <c r="S59" s="1"/>
    </row>
    <row r="60" spans="1:19" ht="71.25">
      <c r="A60" s="1"/>
      <c r="B60" s="5" t="s">
        <v>16</v>
      </c>
      <c r="C60" s="6"/>
      <c r="D60" s="6"/>
      <c r="E60" s="6"/>
      <c r="F60" s="7" t="s">
        <v>16</v>
      </c>
      <c r="G60" s="6"/>
      <c r="H60" s="7" t="s">
        <v>16</v>
      </c>
      <c r="I60" s="4" t="s">
        <v>120</v>
      </c>
      <c r="J60" s="4" t="s">
        <v>76</v>
      </c>
      <c r="K60" s="6">
        <v>1200</v>
      </c>
      <c r="L60" s="6">
        <v>480</v>
      </c>
      <c r="M60" s="6">
        <v>353</v>
      </c>
      <c r="N60" s="11">
        <v>527</v>
      </c>
      <c r="O60" s="27">
        <f>+N60/K60*100</f>
        <v>43.916666666666664</v>
      </c>
      <c r="P60" s="27">
        <f>-100+(N60/L60*100)</f>
        <v>9.7916666666666714</v>
      </c>
      <c r="Q60" s="4" t="s">
        <v>2967</v>
      </c>
      <c r="R60" s="26"/>
      <c r="S60" s="1"/>
    </row>
    <row r="61" spans="1:19" ht="57">
      <c r="A61" s="1"/>
      <c r="B61" s="5" t="s">
        <v>16</v>
      </c>
      <c r="C61" s="6"/>
      <c r="D61" s="6"/>
      <c r="E61" s="6"/>
      <c r="F61" s="7" t="s">
        <v>16</v>
      </c>
      <c r="G61" s="6"/>
      <c r="H61" s="7" t="s">
        <v>16</v>
      </c>
      <c r="I61" s="4" t="s">
        <v>121</v>
      </c>
      <c r="J61" s="4" t="s">
        <v>122</v>
      </c>
      <c r="K61" s="6">
        <v>223572</v>
      </c>
      <c r="L61" s="6">
        <v>111786</v>
      </c>
      <c r="M61" s="25" t="s">
        <v>2957</v>
      </c>
      <c r="N61" s="11">
        <v>101016</v>
      </c>
      <c r="O61" s="27">
        <f>+N61/K61*100</f>
        <v>45.18275991626858</v>
      </c>
      <c r="P61" s="27">
        <f>-100+(N61/L61*100)</f>
        <v>-9.63448016746284</v>
      </c>
      <c r="Q61" s="4" t="s">
        <v>2968</v>
      </c>
      <c r="R61" s="26"/>
      <c r="S61" s="1"/>
    </row>
    <row r="62" spans="1:19" ht="28.5">
      <c r="A62" s="4" t="s">
        <v>123</v>
      </c>
      <c r="B62" s="5" t="s">
        <v>118</v>
      </c>
      <c r="C62" s="6">
        <v>3609957</v>
      </c>
      <c r="D62" s="6">
        <v>5550249</v>
      </c>
      <c r="E62" s="6">
        <v>1940292</v>
      </c>
      <c r="F62" s="8">
        <v>53.7</v>
      </c>
      <c r="G62" s="6">
        <v>15909951</v>
      </c>
      <c r="H62" s="8">
        <v>34.9</v>
      </c>
      <c r="I62" s="4" t="s">
        <v>16</v>
      </c>
      <c r="J62" s="4" t="s">
        <v>16</v>
      </c>
      <c r="K62" s="6"/>
      <c r="L62" s="6"/>
      <c r="M62" s="6"/>
      <c r="N62" s="11"/>
      <c r="O62" s="7" t="s">
        <v>16</v>
      </c>
      <c r="P62" s="7" t="s">
        <v>16</v>
      </c>
      <c r="Q62" s="4" t="s">
        <v>16</v>
      </c>
      <c r="R62" s="26"/>
      <c r="S62" s="1"/>
    </row>
    <row r="63" spans="1:19" ht="42.75">
      <c r="A63" s="1"/>
      <c r="B63" s="5" t="s">
        <v>16</v>
      </c>
      <c r="C63" s="6"/>
      <c r="D63" s="6"/>
      <c r="E63" s="6"/>
      <c r="F63" s="7" t="s">
        <v>16</v>
      </c>
      <c r="G63" s="6"/>
      <c r="H63" s="7" t="s">
        <v>16</v>
      </c>
      <c r="I63" s="4" t="s">
        <v>124</v>
      </c>
      <c r="J63" s="4" t="s">
        <v>125</v>
      </c>
      <c r="K63" s="6">
        <v>2156</v>
      </c>
      <c r="L63" s="6">
        <v>1015</v>
      </c>
      <c r="M63" s="25" t="s">
        <v>2957</v>
      </c>
      <c r="N63" s="11">
        <v>964</v>
      </c>
      <c r="O63" s="27">
        <f>+N63/K63*100</f>
        <v>44.712430426716146</v>
      </c>
      <c r="P63" s="27">
        <f>-100+(N63/L63*100)</f>
        <v>-5.0246305418719146</v>
      </c>
      <c r="Q63" s="4" t="s">
        <v>2969</v>
      </c>
      <c r="R63" s="26"/>
      <c r="S63" s="1"/>
    </row>
    <row r="64" spans="1:19" ht="28.5">
      <c r="A64" s="4" t="s">
        <v>126</v>
      </c>
      <c r="B64" s="5" t="s">
        <v>118</v>
      </c>
      <c r="C64" s="6"/>
      <c r="D64" s="6">
        <v>11130773</v>
      </c>
      <c r="E64" s="6">
        <v>11130773</v>
      </c>
      <c r="F64" s="7" t="s">
        <v>18</v>
      </c>
      <c r="G64" s="6">
        <v>170225915</v>
      </c>
      <c r="H64" s="8">
        <v>6.5</v>
      </c>
      <c r="I64" s="4" t="s">
        <v>16</v>
      </c>
      <c r="J64" s="4" t="s">
        <v>16</v>
      </c>
      <c r="K64" s="6"/>
      <c r="L64" s="6"/>
      <c r="M64" s="6"/>
      <c r="N64" s="11"/>
      <c r="O64" s="7" t="s">
        <v>16</v>
      </c>
      <c r="P64" s="7" t="s">
        <v>16</v>
      </c>
      <c r="Q64" s="4" t="s">
        <v>16</v>
      </c>
      <c r="R64" s="26"/>
      <c r="S64" s="1"/>
    </row>
    <row r="65" spans="1:19" ht="57">
      <c r="A65" s="1"/>
      <c r="B65" s="5" t="s">
        <v>16</v>
      </c>
      <c r="C65" s="6"/>
      <c r="D65" s="6"/>
      <c r="E65" s="6"/>
      <c r="F65" s="7" t="s">
        <v>16</v>
      </c>
      <c r="G65" s="6"/>
      <c r="H65" s="7" t="s">
        <v>16</v>
      </c>
      <c r="I65" s="4" t="s">
        <v>127</v>
      </c>
      <c r="J65" s="4" t="s">
        <v>128</v>
      </c>
      <c r="K65" s="6">
        <v>424</v>
      </c>
      <c r="L65" s="6">
        <v>170</v>
      </c>
      <c r="M65" s="25" t="s">
        <v>2957</v>
      </c>
      <c r="N65" s="11">
        <v>201</v>
      </c>
      <c r="O65" s="27">
        <f>+N65/K65*100</f>
        <v>47.405660377358487</v>
      </c>
      <c r="P65" s="27">
        <f>-100+(N65/L65*100)</f>
        <v>18.235294117647058</v>
      </c>
      <c r="Q65" s="4" t="s">
        <v>2971</v>
      </c>
      <c r="R65" s="26"/>
      <c r="S65" s="1"/>
    </row>
    <row r="66" spans="1:19" ht="42.75">
      <c r="A66" s="1"/>
      <c r="B66" s="5" t="s">
        <v>16</v>
      </c>
      <c r="C66" s="6"/>
      <c r="D66" s="6"/>
      <c r="E66" s="6"/>
      <c r="F66" s="7" t="s">
        <v>16</v>
      </c>
      <c r="G66" s="6"/>
      <c r="H66" s="7" t="s">
        <v>16</v>
      </c>
      <c r="I66" s="4" t="s">
        <v>129</v>
      </c>
      <c r="J66" s="4" t="s">
        <v>130</v>
      </c>
      <c r="K66" s="6">
        <v>3</v>
      </c>
      <c r="L66" s="6">
        <v>2</v>
      </c>
      <c r="M66" s="25" t="s">
        <v>2957</v>
      </c>
      <c r="N66" s="11">
        <v>2</v>
      </c>
      <c r="O66" s="27">
        <f>+N66/K66*100</f>
        <v>66.666666666666657</v>
      </c>
      <c r="P66" s="27">
        <f>-100+(N66/L66*100)</f>
        <v>0</v>
      </c>
      <c r="Q66" s="4" t="s">
        <v>16</v>
      </c>
      <c r="R66" s="26"/>
      <c r="S66" s="1"/>
    </row>
    <row r="67" spans="1:19" ht="57">
      <c r="A67" s="1"/>
      <c r="B67" s="5" t="s">
        <v>16</v>
      </c>
      <c r="C67" s="6"/>
      <c r="D67" s="6"/>
      <c r="E67" s="6"/>
      <c r="F67" s="7" t="s">
        <v>16</v>
      </c>
      <c r="G67" s="6"/>
      <c r="H67" s="7" t="s">
        <v>16</v>
      </c>
      <c r="I67" s="4" t="s">
        <v>131</v>
      </c>
      <c r="J67" s="4" t="s">
        <v>132</v>
      </c>
      <c r="K67" s="6">
        <v>300</v>
      </c>
      <c r="L67" s="6">
        <v>250</v>
      </c>
      <c r="M67" s="25" t="s">
        <v>2957</v>
      </c>
      <c r="N67" s="11">
        <v>215</v>
      </c>
      <c r="O67" s="27">
        <f>+N67/K67*100</f>
        <v>71.666666666666671</v>
      </c>
      <c r="P67" s="27">
        <f>-100+(N67/L67*100)</f>
        <v>-14</v>
      </c>
      <c r="Q67" s="4" t="s">
        <v>2970</v>
      </c>
      <c r="R67" s="4"/>
      <c r="S67" s="1"/>
    </row>
    <row r="68" spans="1:19" s="23" customFormat="1" ht="30">
      <c r="A68" s="19" t="s">
        <v>133</v>
      </c>
      <c r="B68" s="13" t="s">
        <v>16</v>
      </c>
      <c r="C68" s="20"/>
      <c r="D68" s="20"/>
      <c r="E68" s="20"/>
      <c r="F68" s="21" t="s">
        <v>16</v>
      </c>
      <c r="G68" s="20"/>
      <c r="H68" s="21" t="s">
        <v>16</v>
      </c>
      <c r="I68" s="19" t="s">
        <v>16</v>
      </c>
      <c r="J68" s="19" t="s">
        <v>16</v>
      </c>
      <c r="K68" s="20"/>
      <c r="L68" s="20"/>
      <c r="M68" s="20"/>
      <c r="N68" s="22"/>
      <c r="O68" s="21" t="s">
        <v>16</v>
      </c>
      <c r="P68" s="21" t="s">
        <v>16</v>
      </c>
      <c r="Q68" s="19" t="s">
        <v>16</v>
      </c>
      <c r="R68" s="19"/>
      <c r="S68" s="18"/>
    </row>
    <row r="69" spans="1:19">
      <c r="A69" s="4" t="s">
        <v>134</v>
      </c>
      <c r="B69" s="5" t="s">
        <v>135</v>
      </c>
      <c r="C69" s="6">
        <v>318535343</v>
      </c>
      <c r="D69" s="6">
        <v>572133282</v>
      </c>
      <c r="E69" s="6">
        <v>253597939</v>
      </c>
      <c r="F69" s="8">
        <v>79.599999999999994</v>
      </c>
      <c r="G69" s="6">
        <v>800869000</v>
      </c>
      <c r="H69" s="8">
        <v>71.400000000000006</v>
      </c>
      <c r="I69" s="4" t="s">
        <v>16</v>
      </c>
      <c r="J69" s="4" t="s">
        <v>16</v>
      </c>
      <c r="K69" s="6"/>
      <c r="L69" s="6"/>
      <c r="M69" s="6"/>
      <c r="N69" s="11"/>
      <c r="O69" s="7" t="s">
        <v>16</v>
      </c>
      <c r="P69" s="7" t="s">
        <v>16</v>
      </c>
      <c r="Q69" s="4" t="s">
        <v>16</v>
      </c>
      <c r="R69" s="4"/>
      <c r="S69" s="1"/>
    </row>
    <row r="70" spans="1:19" ht="28.5">
      <c r="A70" s="4" t="s">
        <v>136</v>
      </c>
      <c r="B70" s="5" t="s">
        <v>16</v>
      </c>
      <c r="C70" s="6"/>
      <c r="D70" s="6"/>
      <c r="E70" s="6"/>
      <c r="F70" s="7" t="s">
        <v>16</v>
      </c>
      <c r="G70" s="6"/>
      <c r="H70" s="7" t="s">
        <v>16</v>
      </c>
      <c r="I70" s="4" t="s">
        <v>137</v>
      </c>
      <c r="J70" s="4" t="s">
        <v>103</v>
      </c>
      <c r="K70" s="27" t="s">
        <v>2972</v>
      </c>
      <c r="L70" s="27" t="s">
        <v>2972</v>
      </c>
      <c r="M70" s="28" t="s">
        <v>2973</v>
      </c>
      <c r="N70" s="27" t="s">
        <v>2972</v>
      </c>
      <c r="O70" s="27" t="s">
        <v>2972</v>
      </c>
      <c r="P70" s="27" t="s">
        <v>2972</v>
      </c>
      <c r="Q70" s="4" t="s">
        <v>2956</v>
      </c>
      <c r="R70" s="4"/>
      <c r="S70" s="1"/>
    </row>
    <row r="71" spans="1:19" s="23" customFormat="1" ht="45">
      <c r="A71" s="19" t="s">
        <v>138</v>
      </c>
      <c r="B71" s="13" t="s">
        <v>16</v>
      </c>
      <c r="C71" s="20"/>
      <c r="D71" s="20"/>
      <c r="E71" s="20"/>
      <c r="F71" s="21" t="s">
        <v>16</v>
      </c>
      <c r="G71" s="20"/>
      <c r="H71" s="21" t="s">
        <v>16</v>
      </c>
      <c r="I71" s="19" t="s">
        <v>16</v>
      </c>
      <c r="J71" s="19" t="s">
        <v>16</v>
      </c>
      <c r="K71" s="20"/>
      <c r="L71" s="20"/>
      <c r="M71" s="20"/>
      <c r="N71" s="22"/>
      <c r="O71" s="21" t="s">
        <v>16</v>
      </c>
      <c r="P71" s="21" t="s">
        <v>16</v>
      </c>
      <c r="Q71" s="19" t="s">
        <v>16</v>
      </c>
      <c r="R71" s="19"/>
      <c r="S71" s="18"/>
    </row>
    <row r="72" spans="1:19" ht="28.5">
      <c r="A72" s="4" t="s">
        <v>139</v>
      </c>
      <c r="B72" s="5" t="s">
        <v>140</v>
      </c>
      <c r="C72" s="6">
        <v>74857565</v>
      </c>
      <c r="D72" s="6">
        <v>121046655</v>
      </c>
      <c r="E72" s="6">
        <v>46189090</v>
      </c>
      <c r="F72" s="8">
        <v>61.7</v>
      </c>
      <c r="G72" s="6">
        <v>235287830</v>
      </c>
      <c r="H72" s="8">
        <v>51.4</v>
      </c>
      <c r="I72" s="4" t="s">
        <v>16</v>
      </c>
      <c r="J72" s="4" t="s">
        <v>16</v>
      </c>
      <c r="K72" s="6"/>
      <c r="L72" s="6"/>
      <c r="M72" s="6"/>
      <c r="N72" s="11"/>
      <c r="O72" s="7" t="s">
        <v>16</v>
      </c>
      <c r="P72" s="7" t="s">
        <v>16</v>
      </c>
      <c r="Q72" s="4" t="s">
        <v>16</v>
      </c>
      <c r="R72" s="4"/>
      <c r="S72" s="1"/>
    </row>
    <row r="73" spans="1:19" ht="42.75">
      <c r="A73" s="4" t="s">
        <v>141</v>
      </c>
      <c r="B73" s="5" t="s">
        <v>16</v>
      </c>
      <c r="C73" s="6"/>
      <c r="D73" s="6"/>
      <c r="E73" s="6"/>
      <c r="F73" s="7" t="s">
        <v>16</v>
      </c>
      <c r="G73" s="6"/>
      <c r="H73" s="7" t="s">
        <v>16</v>
      </c>
      <c r="I73" s="4" t="s">
        <v>142</v>
      </c>
      <c r="J73" s="4" t="s">
        <v>143</v>
      </c>
      <c r="K73" s="6">
        <v>5600</v>
      </c>
      <c r="L73" s="6">
        <v>2800</v>
      </c>
      <c r="M73" s="6">
        <v>5082</v>
      </c>
      <c r="N73" s="27" t="s">
        <v>2972</v>
      </c>
      <c r="O73" s="27" t="s">
        <v>2972</v>
      </c>
      <c r="P73" s="27" t="s">
        <v>2972</v>
      </c>
      <c r="Q73" s="4" t="s">
        <v>2956</v>
      </c>
      <c r="R73" s="4"/>
      <c r="S73" s="1"/>
    </row>
    <row r="74" spans="1:19" ht="28.5">
      <c r="A74" s="1"/>
      <c r="B74" s="5" t="s">
        <v>16</v>
      </c>
      <c r="C74" s="6"/>
      <c r="D74" s="6"/>
      <c r="E74" s="6"/>
      <c r="F74" s="7" t="s">
        <v>16</v>
      </c>
      <c r="G74" s="6"/>
      <c r="H74" s="7" t="s">
        <v>16</v>
      </c>
      <c r="I74" s="4" t="s">
        <v>144</v>
      </c>
      <c r="J74" s="4" t="s">
        <v>145</v>
      </c>
      <c r="K74" s="6">
        <v>2500</v>
      </c>
      <c r="L74" s="6">
        <v>2334</v>
      </c>
      <c r="M74" s="6">
        <v>1171</v>
      </c>
      <c r="N74" s="27" t="s">
        <v>2972</v>
      </c>
      <c r="O74" s="27" t="s">
        <v>2972</v>
      </c>
      <c r="P74" s="27" t="s">
        <v>2972</v>
      </c>
      <c r="Q74" s="4" t="s">
        <v>2956</v>
      </c>
      <c r="R74" s="4"/>
      <c r="S74" s="1"/>
    </row>
    <row r="75" spans="1:19" ht="28.5">
      <c r="A75" s="1"/>
      <c r="B75" s="5" t="s">
        <v>16</v>
      </c>
      <c r="C75" s="6"/>
      <c r="D75" s="6"/>
      <c r="E75" s="6"/>
      <c r="F75" s="7" t="s">
        <v>16</v>
      </c>
      <c r="G75" s="6"/>
      <c r="H75" s="7" t="s">
        <v>16</v>
      </c>
      <c r="I75" s="4" t="s">
        <v>146</v>
      </c>
      <c r="J75" s="4" t="s">
        <v>86</v>
      </c>
      <c r="K75" s="6">
        <v>22000</v>
      </c>
      <c r="L75" s="6">
        <v>9800</v>
      </c>
      <c r="M75" s="6">
        <v>8429</v>
      </c>
      <c r="N75" s="27" t="s">
        <v>2972</v>
      </c>
      <c r="O75" s="27" t="s">
        <v>2972</v>
      </c>
      <c r="P75" s="27" t="s">
        <v>2972</v>
      </c>
      <c r="Q75" s="4" t="s">
        <v>2956</v>
      </c>
      <c r="R75" s="4"/>
      <c r="S75" s="1"/>
    </row>
    <row r="76" spans="1:19">
      <c r="A76" s="1"/>
      <c r="B76" s="5" t="s">
        <v>16</v>
      </c>
      <c r="C76" s="6"/>
      <c r="D76" s="6"/>
      <c r="E76" s="6"/>
      <c r="F76" s="7" t="s">
        <v>16</v>
      </c>
      <c r="G76" s="6"/>
      <c r="H76" s="7" t="s">
        <v>16</v>
      </c>
      <c r="I76" s="4" t="s">
        <v>147</v>
      </c>
      <c r="J76" s="4" t="s">
        <v>65</v>
      </c>
      <c r="K76" s="6">
        <v>31000</v>
      </c>
      <c r="L76" s="6">
        <v>12000</v>
      </c>
      <c r="M76" s="6">
        <v>13022</v>
      </c>
      <c r="N76" s="27" t="s">
        <v>2972</v>
      </c>
      <c r="O76" s="27" t="s">
        <v>2972</v>
      </c>
      <c r="P76" s="27" t="s">
        <v>2972</v>
      </c>
      <c r="Q76" s="4" t="s">
        <v>2956</v>
      </c>
      <c r="R76" s="4"/>
      <c r="S76" s="1"/>
    </row>
    <row r="77" spans="1:19" s="23" customFormat="1" ht="30">
      <c r="A77" s="19" t="s">
        <v>148</v>
      </c>
      <c r="B77" s="13" t="s">
        <v>16</v>
      </c>
      <c r="C77" s="20"/>
      <c r="D77" s="20"/>
      <c r="E77" s="20"/>
      <c r="F77" s="21" t="s">
        <v>16</v>
      </c>
      <c r="G77" s="20"/>
      <c r="H77" s="21" t="s">
        <v>16</v>
      </c>
      <c r="I77" s="19" t="s">
        <v>16</v>
      </c>
      <c r="J77" s="19" t="s">
        <v>16</v>
      </c>
      <c r="K77" s="20"/>
      <c r="L77" s="20"/>
      <c r="M77" s="20"/>
      <c r="N77" s="22"/>
      <c r="O77" s="21" t="s">
        <v>16</v>
      </c>
      <c r="P77" s="21" t="s">
        <v>16</v>
      </c>
      <c r="Q77" s="19" t="s">
        <v>16</v>
      </c>
      <c r="R77" s="19"/>
      <c r="S77" s="18"/>
    </row>
    <row r="78" spans="1:19" ht="42.75">
      <c r="A78" s="4" t="s">
        <v>149</v>
      </c>
      <c r="B78" s="5" t="s">
        <v>140</v>
      </c>
      <c r="C78" s="6">
        <v>9645267</v>
      </c>
      <c r="D78" s="6">
        <v>15671877</v>
      </c>
      <c r="E78" s="6">
        <v>6026610</v>
      </c>
      <c r="F78" s="8">
        <v>62.5</v>
      </c>
      <c r="G78" s="6">
        <v>50789263</v>
      </c>
      <c r="H78" s="8">
        <v>30.9</v>
      </c>
      <c r="I78" s="4" t="s">
        <v>16</v>
      </c>
      <c r="J78" s="4" t="s">
        <v>16</v>
      </c>
      <c r="K78" s="6"/>
      <c r="L78" s="6"/>
      <c r="M78" s="6"/>
      <c r="N78" s="11"/>
      <c r="O78" s="7" t="s">
        <v>16</v>
      </c>
      <c r="P78" s="7" t="s">
        <v>16</v>
      </c>
      <c r="Q78" s="4" t="s">
        <v>16</v>
      </c>
      <c r="R78" s="4"/>
      <c r="S78" s="1"/>
    </row>
    <row r="79" spans="1:19" ht="57">
      <c r="A79" s="4" t="s">
        <v>150</v>
      </c>
      <c r="B79" s="5" t="s">
        <v>16</v>
      </c>
      <c r="C79" s="6"/>
      <c r="D79" s="6"/>
      <c r="E79" s="6"/>
      <c r="F79" s="7" t="s">
        <v>16</v>
      </c>
      <c r="G79" s="6"/>
      <c r="H79" s="7" t="s">
        <v>16</v>
      </c>
      <c r="I79" s="4" t="s">
        <v>151</v>
      </c>
      <c r="J79" s="4" t="s">
        <v>152</v>
      </c>
      <c r="K79" s="6">
        <v>2360</v>
      </c>
      <c r="L79" s="6">
        <v>1430</v>
      </c>
      <c r="M79" s="6">
        <v>1147</v>
      </c>
      <c r="N79" s="11">
        <v>1482</v>
      </c>
      <c r="O79" s="27">
        <f>+N79/K79*100</f>
        <v>62.79661016949153</v>
      </c>
      <c r="P79" s="27">
        <f>-100+(N79/L79*100)</f>
        <v>3.6363636363636402</v>
      </c>
      <c r="Q79" s="4" t="s">
        <v>153</v>
      </c>
      <c r="R79" s="4"/>
      <c r="S79" s="1"/>
    </row>
    <row r="80" spans="1:19" ht="57">
      <c r="A80" s="1"/>
      <c r="B80" s="5" t="s">
        <v>16</v>
      </c>
      <c r="C80" s="6"/>
      <c r="D80" s="6"/>
      <c r="E80" s="6"/>
      <c r="F80" s="7" t="s">
        <v>16</v>
      </c>
      <c r="G80" s="6"/>
      <c r="H80" s="7" t="s">
        <v>16</v>
      </c>
      <c r="I80" s="4" t="s">
        <v>154</v>
      </c>
      <c r="J80" s="4" t="s">
        <v>86</v>
      </c>
      <c r="K80" s="6">
        <v>43800</v>
      </c>
      <c r="L80" s="6">
        <v>25000</v>
      </c>
      <c r="M80" s="6">
        <v>118294</v>
      </c>
      <c r="N80" s="11">
        <v>47952</v>
      </c>
      <c r="O80" s="27">
        <f>+N80/K80*100</f>
        <v>109.47945205479452</v>
      </c>
      <c r="P80" s="27">
        <f>-100+(N80/L80*100)</f>
        <v>91.807999999999993</v>
      </c>
      <c r="Q80" s="4" t="s">
        <v>155</v>
      </c>
      <c r="R80" s="4"/>
      <c r="S80" s="1"/>
    </row>
    <row r="81" spans="1:19" ht="28.5">
      <c r="A81" s="4" t="s">
        <v>156</v>
      </c>
      <c r="B81" s="5" t="s">
        <v>140</v>
      </c>
      <c r="C81" s="6">
        <v>80643001</v>
      </c>
      <c r="D81" s="6">
        <v>72162803</v>
      </c>
      <c r="E81" s="6">
        <v>-8480198</v>
      </c>
      <c r="F81" s="8">
        <v>-10.5</v>
      </c>
      <c r="G81" s="6">
        <v>323227730</v>
      </c>
      <c r="H81" s="8">
        <v>22.3</v>
      </c>
      <c r="I81" s="4" t="s">
        <v>16</v>
      </c>
      <c r="J81" s="4" t="s">
        <v>16</v>
      </c>
      <c r="K81" s="6"/>
      <c r="L81" s="6"/>
      <c r="M81" s="6"/>
      <c r="N81" s="11"/>
      <c r="O81" s="7" t="s">
        <v>16</v>
      </c>
      <c r="P81" s="7" t="s">
        <v>16</v>
      </c>
      <c r="Q81" s="4" t="s">
        <v>16</v>
      </c>
      <c r="R81" s="4"/>
      <c r="S81" s="1"/>
    </row>
    <row r="82" spans="1:19" ht="28.5">
      <c r="A82" s="4" t="s">
        <v>157</v>
      </c>
      <c r="B82" s="5" t="s">
        <v>16</v>
      </c>
      <c r="C82" s="6"/>
      <c r="D82" s="6"/>
      <c r="E82" s="6"/>
      <c r="F82" s="7" t="s">
        <v>16</v>
      </c>
      <c r="G82" s="6"/>
      <c r="H82" s="7" t="s">
        <v>16</v>
      </c>
      <c r="I82" s="4" t="s">
        <v>158</v>
      </c>
      <c r="J82" s="4" t="s">
        <v>159</v>
      </c>
      <c r="K82" s="6">
        <v>70</v>
      </c>
      <c r="L82" s="6">
        <v>32</v>
      </c>
      <c r="M82" s="6">
        <v>26</v>
      </c>
      <c r="N82" s="11">
        <v>32</v>
      </c>
      <c r="O82" s="27">
        <f>+N82/K82*100</f>
        <v>45.714285714285715</v>
      </c>
      <c r="P82" s="27">
        <f>-100+(N82/L82*100)</f>
        <v>0</v>
      </c>
      <c r="Q82" s="4" t="s">
        <v>16</v>
      </c>
      <c r="R82" s="4"/>
      <c r="S82" s="1"/>
    </row>
    <row r="83" spans="1:19" ht="28.5">
      <c r="A83" s="1"/>
      <c r="B83" s="5" t="s">
        <v>16</v>
      </c>
      <c r="C83" s="6"/>
      <c r="D83" s="6"/>
      <c r="E83" s="6"/>
      <c r="F83" s="7" t="s">
        <v>16</v>
      </c>
      <c r="G83" s="6"/>
      <c r="H83" s="7" t="s">
        <v>16</v>
      </c>
      <c r="I83" s="4" t="s">
        <v>158</v>
      </c>
      <c r="J83" s="4" t="s">
        <v>160</v>
      </c>
      <c r="K83" s="6">
        <v>50</v>
      </c>
      <c r="L83" s="6">
        <v>35</v>
      </c>
      <c r="M83" s="6">
        <v>38</v>
      </c>
      <c r="N83" s="11">
        <v>12</v>
      </c>
      <c r="O83" s="27">
        <f>+N83/K83*100</f>
        <v>24</v>
      </c>
      <c r="P83" s="27">
        <f>-100+(N83/L83*100)</f>
        <v>-65.714285714285722</v>
      </c>
      <c r="Q83" s="4" t="s">
        <v>161</v>
      </c>
      <c r="R83" s="4"/>
      <c r="S83" s="1"/>
    </row>
    <row r="84" spans="1:19" ht="42.75">
      <c r="A84" s="1"/>
      <c r="B84" s="5" t="s">
        <v>16</v>
      </c>
      <c r="C84" s="6"/>
      <c r="D84" s="6"/>
      <c r="E84" s="6"/>
      <c r="F84" s="7" t="s">
        <v>16</v>
      </c>
      <c r="G84" s="6"/>
      <c r="H84" s="7" t="s">
        <v>16</v>
      </c>
      <c r="I84" s="4" t="s">
        <v>162</v>
      </c>
      <c r="J84" s="4" t="s">
        <v>163</v>
      </c>
      <c r="K84" s="6">
        <v>72</v>
      </c>
      <c r="L84" s="6">
        <v>16</v>
      </c>
      <c r="M84" s="6">
        <v>25</v>
      </c>
      <c r="N84" s="11">
        <v>23</v>
      </c>
      <c r="O84" s="27">
        <f>+N84/K84*100</f>
        <v>31.944444444444443</v>
      </c>
      <c r="P84" s="27">
        <f>-100+(N84/L84*100)</f>
        <v>43.75</v>
      </c>
      <c r="Q84" s="4" t="s">
        <v>2974</v>
      </c>
      <c r="R84" s="4"/>
      <c r="S84" s="1"/>
    </row>
    <row r="85" spans="1:19" ht="28.5">
      <c r="A85" s="1"/>
      <c r="B85" s="5" t="s">
        <v>16</v>
      </c>
      <c r="C85" s="6"/>
      <c r="D85" s="6"/>
      <c r="E85" s="6"/>
      <c r="F85" s="7" t="s">
        <v>16</v>
      </c>
      <c r="G85" s="6"/>
      <c r="H85" s="7" t="s">
        <v>16</v>
      </c>
      <c r="I85" s="4" t="s">
        <v>164</v>
      </c>
      <c r="J85" s="4" t="s">
        <v>37</v>
      </c>
      <c r="K85" s="6">
        <v>11</v>
      </c>
      <c r="L85" s="6">
        <v>4</v>
      </c>
      <c r="M85" s="6">
        <v>0</v>
      </c>
      <c r="N85" s="11">
        <v>6</v>
      </c>
      <c r="O85" s="27">
        <f t="shared" ref="O85:O92" si="0">+N85/K85*100</f>
        <v>54.54545454545454</v>
      </c>
      <c r="P85" s="27">
        <f t="shared" ref="P85:P93" si="1">-100+(N85/L85*100)</f>
        <v>50</v>
      </c>
      <c r="Q85" s="4" t="s">
        <v>165</v>
      </c>
      <c r="R85" s="4"/>
      <c r="S85" s="1"/>
    </row>
    <row r="86" spans="1:19" ht="42.75">
      <c r="A86" s="1"/>
      <c r="B86" s="5" t="s">
        <v>16</v>
      </c>
      <c r="C86" s="6"/>
      <c r="D86" s="6"/>
      <c r="E86" s="6"/>
      <c r="F86" s="7" t="s">
        <v>16</v>
      </c>
      <c r="G86" s="6"/>
      <c r="H86" s="7" t="s">
        <v>16</v>
      </c>
      <c r="I86" s="4" t="s">
        <v>166</v>
      </c>
      <c r="J86" s="4" t="s">
        <v>167</v>
      </c>
      <c r="K86" s="6">
        <v>650</v>
      </c>
      <c r="L86" s="6">
        <v>302</v>
      </c>
      <c r="M86" s="6">
        <v>258</v>
      </c>
      <c r="N86" s="11">
        <v>149</v>
      </c>
      <c r="O86" s="27">
        <f t="shared" si="0"/>
        <v>22.923076923076923</v>
      </c>
      <c r="P86" s="27">
        <f t="shared" si="1"/>
        <v>-50.662251655629134</v>
      </c>
      <c r="Q86" s="4" t="s">
        <v>161</v>
      </c>
      <c r="R86" s="4"/>
      <c r="S86" s="1"/>
    </row>
    <row r="87" spans="1:19" ht="42.75">
      <c r="A87" s="1"/>
      <c r="B87" s="5" t="s">
        <v>16</v>
      </c>
      <c r="C87" s="6"/>
      <c r="D87" s="6"/>
      <c r="E87" s="6"/>
      <c r="F87" s="7" t="s">
        <v>16</v>
      </c>
      <c r="G87" s="6"/>
      <c r="H87" s="7" t="s">
        <v>16</v>
      </c>
      <c r="I87" s="4" t="s">
        <v>168</v>
      </c>
      <c r="J87" s="4" t="s">
        <v>160</v>
      </c>
      <c r="K87" s="6">
        <v>1200</v>
      </c>
      <c r="L87" s="6">
        <v>440</v>
      </c>
      <c r="M87" s="6">
        <v>376</v>
      </c>
      <c r="N87" s="11">
        <v>210</v>
      </c>
      <c r="O87" s="27">
        <f t="shared" si="0"/>
        <v>17.5</v>
      </c>
      <c r="P87" s="27">
        <f t="shared" si="1"/>
        <v>-52.272727272727273</v>
      </c>
      <c r="Q87" s="4" t="s">
        <v>161</v>
      </c>
      <c r="R87" s="4"/>
      <c r="S87" s="1"/>
    </row>
    <row r="88" spans="1:19" ht="28.5">
      <c r="A88" s="1"/>
      <c r="B88" s="5" t="s">
        <v>16</v>
      </c>
      <c r="C88" s="6"/>
      <c r="D88" s="6"/>
      <c r="E88" s="6"/>
      <c r="F88" s="7" t="s">
        <v>16</v>
      </c>
      <c r="G88" s="6"/>
      <c r="H88" s="7" t="s">
        <v>16</v>
      </c>
      <c r="I88" s="4" t="s">
        <v>169</v>
      </c>
      <c r="J88" s="4" t="s">
        <v>170</v>
      </c>
      <c r="K88" s="6">
        <v>5000</v>
      </c>
      <c r="L88" s="6">
        <v>2500</v>
      </c>
      <c r="M88" s="6">
        <v>1142</v>
      </c>
      <c r="N88" s="11">
        <v>835</v>
      </c>
      <c r="O88" s="27">
        <f t="shared" si="0"/>
        <v>16.7</v>
      </c>
      <c r="P88" s="27">
        <f t="shared" si="1"/>
        <v>-66.599999999999994</v>
      </c>
      <c r="Q88" s="26" t="s">
        <v>2975</v>
      </c>
      <c r="R88" s="4"/>
      <c r="S88" s="1"/>
    </row>
    <row r="89" spans="1:19" ht="28.5">
      <c r="A89" s="1"/>
      <c r="B89" s="5" t="s">
        <v>16</v>
      </c>
      <c r="C89" s="6"/>
      <c r="D89" s="6"/>
      <c r="E89" s="6"/>
      <c r="F89" s="7" t="s">
        <v>16</v>
      </c>
      <c r="G89" s="6"/>
      <c r="H89" s="7" t="s">
        <v>16</v>
      </c>
      <c r="I89" s="4" t="s">
        <v>171</v>
      </c>
      <c r="J89" s="4" t="s">
        <v>172</v>
      </c>
      <c r="K89" s="6">
        <v>150</v>
      </c>
      <c r="L89" s="6">
        <v>90</v>
      </c>
      <c r="M89" s="6">
        <v>112</v>
      </c>
      <c r="N89" s="11">
        <v>47</v>
      </c>
      <c r="O89" s="27">
        <f t="shared" si="0"/>
        <v>31.333333333333336</v>
      </c>
      <c r="P89" s="27">
        <f t="shared" si="1"/>
        <v>-47.777777777777771</v>
      </c>
      <c r="Q89" s="26" t="s">
        <v>2976</v>
      </c>
      <c r="R89" s="4"/>
      <c r="S89" s="1"/>
    </row>
    <row r="90" spans="1:19" ht="28.5">
      <c r="A90" s="1"/>
      <c r="B90" s="5" t="s">
        <v>16</v>
      </c>
      <c r="C90" s="6"/>
      <c r="D90" s="6"/>
      <c r="E90" s="6"/>
      <c r="F90" s="7" t="s">
        <v>16</v>
      </c>
      <c r="G90" s="6"/>
      <c r="H90" s="7" t="s">
        <v>16</v>
      </c>
      <c r="I90" s="4" t="s">
        <v>171</v>
      </c>
      <c r="J90" s="4" t="s">
        <v>160</v>
      </c>
      <c r="K90" s="6">
        <v>130</v>
      </c>
      <c r="L90" s="6">
        <v>70</v>
      </c>
      <c r="M90" s="6">
        <v>71</v>
      </c>
      <c r="N90" s="11">
        <v>17</v>
      </c>
      <c r="O90" s="27">
        <f t="shared" si="0"/>
        <v>13.076923076923078</v>
      </c>
      <c r="P90" s="27">
        <f t="shared" si="1"/>
        <v>-75.714285714285722</v>
      </c>
      <c r="Q90" s="26" t="s">
        <v>2976</v>
      </c>
      <c r="R90" s="4"/>
      <c r="S90" s="1"/>
    </row>
    <row r="91" spans="1:19" ht="42.75">
      <c r="A91" s="1"/>
      <c r="B91" s="5" t="s">
        <v>16</v>
      </c>
      <c r="C91" s="6"/>
      <c r="D91" s="6"/>
      <c r="E91" s="6"/>
      <c r="F91" s="7" t="s">
        <v>16</v>
      </c>
      <c r="G91" s="6"/>
      <c r="H91" s="7" t="s">
        <v>16</v>
      </c>
      <c r="I91" s="4" t="s">
        <v>173</v>
      </c>
      <c r="J91" s="4" t="s">
        <v>172</v>
      </c>
      <c r="K91" s="6">
        <v>68</v>
      </c>
      <c r="L91" s="6">
        <v>68</v>
      </c>
      <c r="M91" s="6">
        <v>63</v>
      </c>
      <c r="N91" s="11">
        <v>30</v>
      </c>
      <c r="O91" s="7" t="s">
        <v>57</v>
      </c>
      <c r="P91" s="27">
        <f t="shared" si="1"/>
        <v>-55.882352941176471</v>
      </c>
      <c r="Q91" s="26" t="s">
        <v>2977</v>
      </c>
      <c r="R91" s="4"/>
      <c r="S91" s="1"/>
    </row>
    <row r="92" spans="1:19" ht="28.5">
      <c r="A92" s="1"/>
      <c r="B92" s="5" t="s">
        <v>16</v>
      </c>
      <c r="C92" s="6"/>
      <c r="D92" s="6"/>
      <c r="E92" s="6"/>
      <c r="F92" s="7" t="s">
        <v>16</v>
      </c>
      <c r="G92" s="6"/>
      <c r="H92" s="7" t="s">
        <v>16</v>
      </c>
      <c r="I92" s="4" t="s">
        <v>174</v>
      </c>
      <c r="J92" s="4" t="s">
        <v>103</v>
      </c>
      <c r="K92" s="6">
        <v>87</v>
      </c>
      <c r="L92" s="6">
        <v>45</v>
      </c>
      <c r="M92" s="6">
        <v>55</v>
      </c>
      <c r="N92" s="11">
        <v>45</v>
      </c>
      <c r="O92" s="27">
        <f t="shared" si="0"/>
        <v>51.724137931034484</v>
      </c>
      <c r="P92" s="27">
        <f t="shared" si="1"/>
        <v>0</v>
      </c>
      <c r="Q92" s="4" t="s">
        <v>16</v>
      </c>
      <c r="R92" s="4"/>
      <c r="S92" s="1"/>
    </row>
    <row r="93" spans="1:19" ht="57">
      <c r="A93" s="1"/>
      <c r="B93" s="5" t="s">
        <v>16</v>
      </c>
      <c r="C93" s="6"/>
      <c r="D93" s="6"/>
      <c r="E93" s="6"/>
      <c r="F93" s="7" t="s">
        <v>16</v>
      </c>
      <c r="G93" s="6"/>
      <c r="H93" s="7" t="s">
        <v>16</v>
      </c>
      <c r="I93" s="4" t="s">
        <v>175</v>
      </c>
      <c r="J93" s="4" t="s">
        <v>176</v>
      </c>
      <c r="K93" s="6">
        <v>5000</v>
      </c>
      <c r="L93" s="6">
        <v>4900</v>
      </c>
      <c r="M93" s="6">
        <v>360</v>
      </c>
      <c r="N93" s="11">
        <v>229</v>
      </c>
      <c r="O93" s="7" t="s">
        <v>57</v>
      </c>
      <c r="P93" s="27">
        <f t="shared" si="1"/>
        <v>-95.326530612244895</v>
      </c>
      <c r="Q93" s="26" t="s">
        <v>2978</v>
      </c>
      <c r="R93" s="4"/>
      <c r="S93" s="1"/>
    </row>
    <row r="94" spans="1:19" s="23" customFormat="1" ht="45">
      <c r="A94" s="19" t="s">
        <v>177</v>
      </c>
      <c r="B94" s="13" t="s">
        <v>16</v>
      </c>
      <c r="C94" s="20">
        <f>SUM(C45:C93)</f>
        <v>772942607</v>
      </c>
      <c r="D94" s="20">
        <f>SUM(D45:D93)</f>
        <v>1073615258</v>
      </c>
      <c r="E94" s="20">
        <f>+D94-C94</f>
        <v>300672651</v>
      </c>
      <c r="F94" s="21" t="s">
        <v>16</v>
      </c>
      <c r="G94" s="20">
        <f>SUM(G45:G93)</f>
        <v>2262798121</v>
      </c>
      <c r="H94" s="21" t="s">
        <v>16</v>
      </c>
      <c r="I94" s="19" t="s">
        <v>16</v>
      </c>
      <c r="J94" s="19" t="s">
        <v>16</v>
      </c>
      <c r="K94" s="20"/>
      <c r="L94" s="20"/>
      <c r="M94" s="20"/>
      <c r="N94" s="22"/>
      <c r="O94" s="21" t="s">
        <v>16</v>
      </c>
      <c r="P94" s="21" t="s">
        <v>16</v>
      </c>
      <c r="Q94" s="19" t="s">
        <v>16</v>
      </c>
      <c r="R94" s="19"/>
      <c r="S94" s="18"/>
    </row>
    <row r="95" spans="1:19">
      <c r="A95" s="16" t="s">
        <v>178</v>
      </c>
      <c r="B95" s="17" t="s">
        <v>16</v>
      </c>
      <c r="C95" s="17"/>
      <c r="D95" s="17"/>
      <c r="E95" s="17"/>
      <c r="F95" s="17" t="s">
        <v>16</v>
      </c>
      <c r="G95" s="17"/>
      <c r="H95" s="17" t="s">
        <v>16</v>
      </c>
      <c r="I95" s="17" t="s">
        <v>16</v>
      </c>
      <c r="J95" s="17" t="s">
        <v>16</v>
      </c>
      <c r="K95" s="17"/>
      <c r="L95" s="17"/>
      <c r="M95" s="17"/>
      <c r="N95" s="17"/>
      <c r="O95" s="17" t="s">
        <v>16</v>
      </c>
      <c r="P95" s="17" t="s">
        <v>16</v>
      </c>
      <c r="Q95" s="17" t="s">
        <v>16</v>
      </c>
    </row>
    <row r="96" spans="1:19" s="23" customFormat="1" ht="30">
      <c r="A96" s="19" t="s">
        <v>179</v>
      </c>
      <c r="B96" s="13" t="s">
        <v>16</v>
      </c>
      <c r="C96" s="20"/>
      <c r="D96" s="20"/>
      <c r="E96" s="20"/>
      <c r="F96" s="21" t="s">
        <v>16</v>
      </c>
      <c r="G96" s="20"/>
      <c r="H96" s="21" t="s">
        <v>16</v>
      </c>
      <c r="I96" s="19" t="s">
        <v>16</v>
      </c>
      <c r="J96" s="19" t="s">
        <v>16</v>
      </c>
      <c r="K96" s="20"/>
      <c r="L96" s="20"/>
      <c r="M96" s="20"/>
      <c r="N96" s="22"/>
      <c r="O96" s="21" t="s">
        <v>16</v>
      </c>
      <c r="P96" s="21" t="s">
        <v>16</v>
      </c>
      <c r="Q96" s="19" t="s">
        <v>16</v>
      </c>
      <c r="R96" s="19"/>
      <c r="S96" s="18"/>
    </row>
    <row r="97" spans="1:19" ht="28.5">
      <c r="A97" s="4" t="s">
        <v>180</v>
      </c>
      <c r="B97" s="5" t="s">
        <v>181</v>
      </c>
      <c r="C97" s="6">
        <v>51925633</v>
      </c>
      <c r="D97" s="6">
        <v>67183880</v>
      </c>
      <c r="E97" s="6">
        <v>15258247</v>
      </c>
      <c r="F97" s="8">
        <v>29.4</v>
      </c>
      <c r="G97" s="6">
        <v>186243000</v>
      </c>
      <c r="H97" s="8">
        <v>36.1</v>
      </c>
      <c r="I97" s="4" t="s">
        <v>16</v>
      </c>
      <c r="J97" s="4" t="s">
        <v>16</v>
      </c>
      <c r="K97" s="6"/>
      <c r="L97" s="6"/>
      <c r="M97" s="6"/>
      <c r="N97" s="11"/>
      <c r="O97" s="7" t="s">
        <v>16</v>
      </c>
      <c r="P97" s="7" t="s">
        <v>16</v>
      </c>
      <c r="Q97" s="4" t="s">
        <v>16</v>
      </c>
      <c r="R97" s="4"/>
      <c r="S97" s="1"/>
    </row>
    <row r="98" spans="1:19" ht="42.75">
      <c r="A98" s="4" t="s">
        <v>182</v>
      </c>
      <c r="B98" s="5" t="s">
        <v>16</v>
      </c>
      <c r="C98" s="6"/>
      <c r="D98" s="6"/>
      <c r="E98" s="6"/>
      <c r="F98" s="7" t="s">
        <v>16</v>
      </c>
      <c r="G98" s="6"/>
      <c r="H98" s="7" t="s">
        <v>16</v>
      </c>
      <c r="I98" s="4" t="s">
        <v>183</v>
      </c>
      <c r="J98" s="4" t="s">
        <v>184</v>
      </c>
      <c r="K98" s="6">
        <v>20</v>
      </c>
      <c r="L98" s="6">
        <v>10</v>
      </c>
      <c r="M98" s="6">
        <v>9</v>
      </c>
      <c r="N98" s="11">
        <v>20</v>
      </c>
      <c r="O98" s="9">
        <v>100</v>
      </c>
      <c r="P98" s="9">
        <v>100</v>
      </c>
      <c r="Q98" s="4" t="s">
        <v>3245</v>
      </c>
      <c r="R98" s="4"/>
      <c r="S98" s="1"/>
    </row>
    <row r="99" spans="1:19" ht="57">
      <c r="A99" s="1"/>
      <c r="B99" s="5" t="s">
        <v>16</v>
      </c>
      <c r="C99" s="6"/>
      <c r="D99" s="6"/>
      <c r="E99" s="6"/>
      <c r="F99" s="7" t="s">
        <v>16</v>
      </c>
      <c r="G99" s="6"/>
      <c r="H99" s="7" t="s">
        <v>16</v>
      </c>
      <c r="I99" s="4" t="s">
        <v>185</v>
      </c>
      <c r="J99" s="4" t="s">
        <v>186</v>
      </c>
      <c r="K99" s="6">
        <v>12</v>
      </c>
      <c r="L99" s="6">
        <v>6</v>
      </c>
      <c r="M99" s="6">
        <v>21</v>
      </c>
      <c r="N99" s="11">
        <v>7</v>
      </c>
      <c r="O99" s="9">
        <v>58.3</v>
      </c>
      <c r="P99" s="9">
        <v>16.7</v>
      </c>
      <c r="Q99" s="4" t="s">
        <v>3246</v>
      </c>
      <c r="R99" s="4"/>
      <c r="S99" s="1"/>
    </row>
    <row r="100" spans="1:19" ht="28.5">
      <c r="A100" s="1"/>
      <c r="B100" s="5" t="s">
        <v>16</v>
      </c>
      <c r="C100" s="6"/>
      <c r="D100" s="6"/>
      <c r="E100" s="6"/>
      <c r="F100" s="7" t="s">
        <v>16</v>
      </c>
      <c r="G100" s="6"/>
      <c r="H100" s="7" t="s">
        <v>16</v>
      </c>
      <c r="I100" s="4" t="s">
        <v>187</v>
      </c>
      <c r="J100" s="4" t="s">
        <v>188</v>
      </c>
      <c r="K100" s="6">
        <v>4000</v>
      </c>
      <c r="L100" s="6">
        <v>2000</v>
      </c>
      <c r="M100" s="6">
        <v>2020</v>
      </c>
      <c r="N100" s="11">
        <v>2000</v>
      </c>
      <c r="O100" s="9">
        <v>50</v>
      </c>
      <c r="P100" s="9">
        <v>0</v>
      </c>
      <c r="Q100" s="4" t="s">
        <v>16</v>
      </c>
      <c r="R100" s="4"/>
      <c r="S100" s="1"/>
    </row>
    <row r="101" spans="1:19" ht="71.25">
      <c r="A101" s="1"/>
      <c r="B101" s="5" t="s">
        <v>16</v>
      </c>
      <c r="C101" s="6"/>
      <c r="D101" s="6"/>
      <c r="E101" s="6"/>
      <c r="F101" s="7" t="s">
        <v>16</v>
      </c>
      <c r="G101" s="6"/>
      <c r="H101" s="7" t="s">
        <v>16</v>
      </c>
      <c r="I101" s="4" t="s">
        <v>189</v>
      </c>
      <c r="J101" s="4" t="s">
        <v>190</v>
      </c>
      <c r="K101" s="6">
        <v>480</v>
      </c>
      <c r="L101" s="6">
        <v>240</v>
      </c>
      <c r="M101" s="6">
        <v>398</v>
      </c>
      <c r="N101" s="11">
        <v>400</v>
      </c>
      <c r="O101" s="9">
        <v>83.3</v>
      </c>
      <c r="P101" s="9">
        <v>66.7</v>
      </c>
      <c r="Q101" s="4" t="s">
        <v>3247</v>
      </c>
      <c r="R101" s="4"/>
      <c r="S101" s="1"/>
    </row>
    <row r="102" spans="1:19" ht="42.75">
      <c r="A102" s="1"/>
      <c r="B102" s="5" t="s">
        <v>16</v>
      </c>
      <c r="C102" s="6"/>
      <c r="D102" s="6"/>
      <c r="E102" s="6"/>
      <c r="F102" s="7" t="s">
        <v>16</v>
      </c>
      <c r="G102" s="6"/>
      <c r="H102" s="7" t="s">
        <v>16</v>
      </c>
      <c r="I102" s="4" t="s">
        <v>191</v>
      </c>
      <c r="J102" s="4" t="s">
        <v>192</v>
      </c>
      <c r="K102" s="6">
        <v>19</v>
      </c>
      <c r="L102" s="6">
        <v>9</v>
      </c>
      <c r="M102" s="6">
        <v>13</v>
      </c>
      <c r="N102" s="11">
        <v>19</v>
      </c>
      <c r="O102" s="9">
        <v>100</v>
      </c>
      <c r="P102" s="9">
        <v>111.1</v>
      </c>
      <c r="Q102" s="4" t="s">
        <v>3248</v>
      </c>
      <c r="R102" s="4"/>
      <c r="S102" s="1"/>
    </row>
    <row r="103" spans="1:19" s="23" customFormat="1" ht="30">
      <c r="A103" s="19" t="s">
        <v>193</v>
      </c>
      <c r="B103" s="13" t="s">
        <v>16</v>
      </c>
      <c r="C103" s="20"/>
      <c r="D103" s="20"/>
      <c r="E103" s="20"/>
      <c r="F103" s="21" t="s">
        <v>16</v>
      </c>
      <c r="G103" s="20"/>
      <c r="H103" s="21" t="s">
        <v>16</v>
      </c>
      <c r="I103" s="19" t="s">
        <v>16</v>
      </c>
      <c r="J103" s="19" t="s">
        <v>16</v>
      </c>
      <c r="K103" s="20"/>
      <c r="L103" s="20"/>
      <c r="M103" s="20"/>
      <c r="N103" s="22"/>
      <c r="O103" s="21" t="s">
        <v>16</v>
      </c>
      <c r="P103" s="21" t="s">
        <v>16</v>
      </c>
      <c r="Q103" s="19" t="s">
        <v>16</v>
      </c>
      <c r="R103" s="19"/>
      <c r="S103" s="18"/>
    </row>
    <row r="104" spans="1:19" ht="28.5">
      <c r="A104" s="4" t="s">
        <v>194</v>
      </c>
      <c r="B104" s="5" t="s">
        <v>22</v>
      </c>
      <c r="C104" s="6">
        <v>18927610</v>
      </c>
      <c r="D104" s="6">
        <v>20639625</v>
      </c>
      <c r="E104" s="6">
        <v>1712015</v>
      </c>
      <c r="F104" s="8">
        <v>9</v>
      </c>
      <c r="G104" s="6">
        <v>124707000</v>
      </c>
      <c r="H104" s="8">
        <v>16.600000000000001</v>
      </c>
      <c r="I104" s="4" t="s">
        <v>16</v>
      </c>
      <c r="J104" s="4" t="s">
        <v>16</v>
      </c>
      <c r="K104" s="6"/>
      <c r="L104" s="6"/>
      <c r="M104" s="6"/>
      <c r="N104" s="11"/>
      <c r="O104" s="7" t="s">
        <v>16</v>
      </c>
      <c r="P104" s="7" t="s">
        <v>16</v>
      </c>
      <c r="Q104" s="4" t="s">
        <v>16</v>
      </c>
      <c r="R104" s="4"/>
      <c r="S104" s="1"/>
    </row>
    <row r="105" spans="1:19" ht="28.5">
      <c r="A105" s="4" t="s">
        <v>195</v>
      </c>
      <c r="B105" s="5" t="s">
        <v>16</v>
      </c>
      <c r="C105" s="6"/>
      <c r="D105" s="6"/>
      <c r="E105" s="6"/>
      <c r="F105" s="7" t="s">
        <v>16</v>
      </c>
      <c r="G105" s="6"/>
      <c r="H105" s="7" t="s">
        <v>16</v>
      </c>
      <c r="I105" s="4" t="s">
        <v>24</v>
      </c>
      <c r="J105" s="4" t="s">
        <v>25</v>
      </c>
      <c r="K105" s="6">
        <v>4800</v>
      </c>
      <c r="L105" s="6">
        <v>2100</v>
      </c>
      <c r="M105" s="6">
        <v>3082</v>
      </c>
      <c r="N105" s="11">
        <v>3031</v>
      </c>
      <c r="O105" s="9">
        <v>63.1</v>
      </c>
      <c r="P105" s="9">
        <v>44.3</v>
      </c>
      <c r="Q105" s="4" t="s">
        <v>196</v>
      </c>
      <c r="R105" s="4"/>
      <c r="S105" s="1"/>
    </row>
    <row r="106" spans="1:19">
      <c r="A106" s="1"/>
      <c r="B106" s="5" t="s">
        <v>16</v>
      </c>
      <c r="C106" s="6"/>
      <c r="D106" s="6"/>
      <c r="E106" s="6"/>
      <c r="F106" s="7" t="s">
        <v>16</v>
      </c>
      <c r="G106" s="6"/>
      <c r="H106" s="7" t="s">
        <v>16</v>
      </c>
      <c r="I106" s="4" t="s">
        <v>197</v>
      </c>
      <c r="J106" s="4" t="s">
        <v>198</v>
      </c>
      <c r="K106" s="6">
        <v>450</v>
      </c>
      <c r="L106" s="6">
        <v>180</v>
      </c>
      <c r="M106" s="6">
        <v>168</v>
      </c>
      <c r="N106" s="11">
        <v>203</v>
      </c>
      <c r="O106" s="9">
        <v>45.1</v>
      </c>
      <c r="P106" s="9">
        <v>12.8</v>
      </c>
      <c r="Q106" s="4" t="s">
        <v>199</v>
      </c>
      <c r="R106" s="4"/>
      <c r="S106" s="1"/>
    </row>
    <row r="107" spans="1:19">
      <c r="A107" s="1"/>
      <c r="B107" s="5" t="s">
        <v>16</v>
      </c>
      <c r="C107" s="6"/>
      <c r="D107" s="6"/>
      <c r="E107" s="6"/>
      <c r="F107" s="7" t="s">
        <v>16</v>
      </c>
      <c r="G107" s="6"/>
      <c r="H107" s="7" t="s">
        <v>16</v>
      </c>
      <c r="I107" s="4" t="s">
        <v>30</v>
      </c>
      <c r="J107" s="4" t="s">
        <v>37</v>
      </c>
      <c r="K107" s="6">
        <v>10</v>
      </c>
      <c r="L107" s="6">
        <v>4</v>
      </c>
      <c r="M107" s="6">
        <v>4</v>
      </c>
      <c r="N107" s="11">
        <v>4</v>
      </c>
      <c r="O107" s="9">
        <v>40</v>
      </c>
      <c r="P107" s="9">
        <v>0</v>
      </c>
      <c r="Q107" s="4" t="s">
        <v>3026</v>
      </c>
      <c r="R107" s="4"/>
      <c r="S107" s="1"/>
    </row>
    <row r="108" spans="1:19" ht="28.5">
      <c r="A108" s="1"/>
      <c r="B108" s="5" t="s">
        <v>16</v>
      </c>
      <c r="C108" s="6"/>
      <c r="D108" s="6"/>
      <c r="E108" s="6"/>
      <c r="F108" s="7" t="s">
        <v>16</v>
      </c>
      <c r="G108" s="6"/>
      <c r="H108" s="7" t="s">
        <v>16</v>
      </c>
      <c r="I108" s="4" t="s">
        <v>200</v>
      </c>
      <c r="J108" s="4" t="s">
        <v>86</v>
      </c>
      <c r="K108" s="6">
        <v>23000</v>
      </c>
      <c r="L108" s="6">
        <v>8000</v>
      </c>
      <c r="M108" s="6">
        <v>8538</v>
      </c>
      <c r="N108" s="11">
        <v>8234</v>
      </c>
      <c r="O108" s="9">
        <v>35.799999999999997</v>
      </c>
      <c r="P108" s="9">
        <v>2.9</v>
      </c>
      <c r="Q108" s="4" t="s">
        <v>201</v>
      </c>
      <c r="R108" s="4"/>
      <c r="S108" s="1"/>
    </row>
    <row r="109" spans="1:19" ht="42.75">
      <c r="A109" s="1"/>
      <c r="B109" s="5" t="s">
        <v>16</v>
      </c>
      <c r="C109" s="6"/>
      <c r="D109" s="6"/>
      <c r="E109" s="6"/>
      <c r="F109" s="7" t="s">
        <v>16</v>
      </c>
      <c r="G109" s="6"/>
      <c r="H109" s="7" t="s">
        <v>16</v>
      </c>
      <c r="I109" s="4" t="s">
        <v>202</v>
      </c>
      <c r="J109" s="4" t="s">
        <v>203</v>
      </c>
      <c r="K109" s="6">
        <v>90</v>
      </c>
      <c r="L109" s="6">
        <v>50</v>
      </c>
      <c r="M109" s="6">
        <v>50</v>
      </c>
      <c r="N109" s="11">
        <v>50</v>
      </c>
      <c r="O109" s="9">
        <v>55.6</v>
      </c>
      <c r="P109" s="9">
        <v>0</v>
      </c>
      <c r="Q109" s="4" t="s">
        <v>3026</v>
      </c>
      <c r="R109" s="4"/>
      <c r="S109" s="1"/>
    </row>
    <row r="110" spans="1:19">
      <c r="A110" s="1"/>
      <c r="B110" s="5" t="s">
        <v>16</v>
      </c>
      <c r="C110" s="6"/>
      <c r="D110" s="6"/>
      <c r="E110" s="6"/>
      <c r="F110" s="7" t="s">
        <v>16</v>
      </c>
      <c r="G110" s="6"/>
      <c r="H110" s="7" t="s">
        <v>16</v>
      </c>
      <c r="I110" s="4" t="s">
        <v>204</v>
      </c>
      <c r="J110" s="4" t="s">
        <v>205</v>
      </c>
      <c r="K110" s="6">
        <v>60</v>
      </c>
      <c r="L110" s="6">
        <v>20</v>
      </c>
      <c r="M110" s="6">
        <v>23</v>
      </c>
      <c r="N110" s="11">
        <v>24</v>
      </c>
      <c r="O110" s="9">
        <v>40</v>
      </c>
      <c r="P110" s="9">
        <v>20</v>
      </c>
      <c r="Q110" s="4" t="s">
        <v>206</v>
      </c>
      <c r="R110" s="4"/>
      <c r="S110" s="1"/>
    </row>
    <row r="111" spans="1:19" ht="28.5">
      <c r="A111" s="1"/>
      <c r="B111" s="5" t="s">
        <v>16</v>
      </c>
      <c r="C111" s="6"/>
      <c r="D111" s="6"/>
      <c r="E111" s="6"/>
      <c r="F111" s="7" t="s">
        <v>16</v>
      </c>
      <c r="G111" s="6"/>
      <c r="H111" s="7" t="s">
        <v>16</v>
      </c>
      <c r="I111" s="4" t="s">
        <v>207</v>
      </c>
      <c r="J111" s="4" t="s">
        <v>208</v>
      </c>
      <c r="K111" s="6">
        <v>2500</v>
      </c>
      <c r="L111" s="6">
        <v>1300</v>
      </c>
      <c r="M111" s="6">
        <v>1645</v>
      </c>
      <c r="N111" s="11">
        <v>1275</v>
      </c>
      <c r="O111" s="9">
        <v>51</v>
      </c>
      <c r="P111" s="9">
        <v>-1.9</v>
      </c>
      <c r="Q111" s="4" t="s">
        <v>209</v>
      </c>
      <c r="R111" s="4"/>
      <c r="S111" s="1"/>
    </row>
    <row r="112" spans="1:19" ht="29.25" thickBot="1">
      <c r="A112" s="4" t="s">
        <v>210</v>
      </c>
      <c r="B112" s="5" t="s">
        <v>140</v>
      </c>
      <c r="C112" s="6">
        <v>40948901</v>
      </c>
      <c r="D112" s="6">
        <v>89568959</v>
      </c>
      <c r="E112" s="6">
        <v>48620058</v>
      </c>
      <c r="F112" s="8">
        <v>118.7</v>
      </c>
      <c r="G112" s="6">
        <v>246187830</v>
      </c>
      <c r="H112" s="8">
        <v>36.4</v>
      </c>
      <c r="I112" s="4" t="s">
        <v>16</v>
      </c>
      <c r="J112" s="4" t="s">
        <v>16</v>
      </c>
      <c r="K112" s="6"/>
      <c r="L112" s="6"/>
      <c r="M112" s="6"/>
      <c r="N112" s="11"/>
      <c r="O112" s="7" t="s">
        <v>16</v>
      </c>
      <c r="P112" s="7" t="s">
        <v>16</v>
      </c>
      <c r="Q112" s="4" t="s">
        <v>16</v>
      </c>
      <c r="R112" s="4"/>
      <c r="S112" s="1"/>
    </row>
    <row r="113" spans="1:19" ht="71.25">
      <c r="A113" s="4" t="s">
        <v>211</v>
      </c>
      <c r="B113" s="5" t="s">
        <v>16</v>
      </c>
      <c r="C113" s="6"/>
      <c r="D113" s="6"/>
      <c r="E113" s="6"/>
      <c r="F113" s="7" t="s">
        <v>16</v>
      </c>
      <c r="G113" s="6"/>
      <c r="H113" s="7" t="s">
        <v>16</v>
      </c>
      <c r="I113" s="4" t="s">
        <v>212</v>
      </c>
      <c r="J113" s="4" t="s">
        <v>213</v>
      </c>
      <c r="K113" s="6">
        <v>1200</v>
      </c>
      <c r="L113" s="6">
        <v>500</v>
      </c>
      <c r="M113" s="6">
        <v>227</v>
      </c>
      <c r="N113" s="11">
        <v>386</v>
      </c>
      <c r="O113" s="9">
        <v>32.200000000000003</v>
      </c>
      <c r="P113" s="9">
        <v>-22.8</v>
      </c>
      <c r="Q113" s="50" t="s">
        <v>3656</v>
      </c>
      <c r="R113" s="4"/>
      <c r="S113" s="1"/>
    </row>
    <row r="114" spans="1:19" ht="28.5">
      <c r="A114" s="1"/>
      <c r="B114" s="5" t="s">
        <v>16</v>
      </c>
      <c r="C114" s="6"/>
      <c r="D114" s="6"/>
      <c r="E114" s="6"/>
      <c r="F114" s="7" t="s">
        <v>16</v>
      </c>
      <c r="G114" s="6"/>
      <c r="H114" s="7" t="s">
        <v>16</v>
      </c>
      <c r="I114" s="4" t="s">
        <v>214</v>
      </c>
      <c r="J114" s="4" t="s">
        <v>215</v>
      </c>
      <c r="K114" s="6">
        <v>50</v>
      </c>
      <c r="L114" s="6">
        <v>30</v>
      </c>
      <c r="M114" s="6">
        <v>2</v>
      </c>
      <c r="N114" s="11">
        <v>42</v>
      </c>
      <c r="O114" s="9">
        <v>84</v>
      </c>
      <c r="P114" s="9">
        <v>40</v>
      </c>
      <c r="Q114" s="51" t="s">
        <v>3650</v>
      </c>
      <c r="R114" s="4"/>
      <c r="S114" s="1"/>
    </row>
    <row r="115" spans="1:19" ht="28.5">
      <c r="A115" s="1"/>
      <c r="B115" s="5" t="s">
        <v>16</v>
      </c>
      <c r="C115" s="6"/>
      <c r="D115" s="6"/>
      <c r="E115" s="6"/>
      <c r="F115" s="7" t="s">
        <v>16</v>
      </c>
      <c r="G115" s="6"/>
      <c r="H115" s="7" t="s">
        <v>16</v>
      </c>
      <c r="I115" s="4" t="s">
        <v>216</v>
      </c>
      <c r="J115" s="4" t="s">
        <v>217</v>
      </c>
      <c r="K115" s="6">
        <v>330</v>
      </c>
      <c r="L115" s="6">
        <v>150</v>
      </c>
      <c r="M115" s="6">
        <v>12</v>
      </c>
      <c r="N115" s="11">
        <v>212</v>
      </c>
      <c r="O115" s="9">
        <v>64.2</v>
      </c>
      <c r="P115" s="9">
        <v>41.3</v>
      </c>
      <c r="Q115" s="51" t="s">
        <v>3650</v>
      </c>
      <c r="R115" s="4"/>
      <c r="S115" s="1"/>
    </row>
    <row r="116" spans="1:19" ht="28.5">
      <c r="A116" s="1"/>
      <c r="B116" s="5" t="s">
        <v>16</v>
      </c>
      <c r="C116" s="6"/>
      <c r="D116" s="6"/>
      <c r="E116" s="6"/>
      <c r="F116" s="7" t="s">
        <v>16</v>
      </c>
      <c r="G116" s="6"/>
      <c r="H116" s="7" t="s">
        <v>16</v>
      </c>
      <c r="I116" s="4" t="s">
        <v>218</v>
      </c>
      <c r="J116" s="4" t="s">
        <v>219</v>
      </c>
      <c r="K116" s="6">
        <v>30</v>
      </c>
      <c r="L116" s="6">
        <v>16</v>
      </c>
      <c r="M116" s="6">
        <v>2</v>
      </c>
      <c r="N116" s="11">
        <v>2</v>
      </c>
      <c r="O116" s="9">
        <v>6.7</v>
      </c>
      <c r="P116" s="9">
        <v>-87.5</v>
      </c>
      <c r="Q116" s="51" t="s">
        <v>3651</v>
      </c>
      <c r="R116" s="4"/>
      <c r="S116" s="1"/>
    </row>
    <row r="117" spans="1:19" ht="28.5">
      <c r="A117" s="1"/>
      <c r="B117" s="5" t="s">
        <v>16</v>
      </c>
      <c r="C117" s="6"/>
      <c r="D117" s="6"/>
      <c r="E117" s="6"/>
      <c r="F117" s="7" t="s">
        <v>16</v>
      </c>
      <c r="G117" s="6"/>
      <c r="H117" s="7" t="s">
        <v>16</v>
      </c>
      <c r="I117" s="4" t="s">
        <v>220</v>
      </c>
      <c r="J117" s="4" t="s">
        <v>219</v>
      </c>
      <c r="K117" s="6">
        <v>60</v>
      </c>
      <c r="L117" s="6">
        <v>30</v>
      </c>
      <c r="M117" s="6">
        <v>23</v>
      </c>
      <c r="N117" s="11">
        <v>22</v>
      </c>
      <c r="O117" s="9">
        <v>36.700000000000003</v>
      </c>
      <c r="P117" s="9">
        <v>-26.7</v>
      </c>
      <c r="Q117" s="4" t="s">
        <v>3027</v>
      </c>
      <c r="R117" s="4"/>
      <c r="S117" s="1"/>
    </row>
    <row r="118" spans="1:19" ht="28.5">
      <c r="A118" s="1"/>
      <c r="B118" s="5" t="s">
        <v>16</v>
      </c>
      <c r="C118" s="6"/>
      <c r="D118" s="6"/>
      <c r="E118" s="6"/>
      <c r="F118" s="7" t="s">
        <v>16</v>
      </c>
      <c r="G118" s="6"/>
      <c r="H118" s="7" t="s">
        <v>16</v>
      </c>
      <c r="I118" s="4" t="s">
        <v>223</v>
      </c>
      <c r="J118" s="4" t="s">
        <v>221</v>
      </c>
      <c r="K118" s="6">
        <v>800</v>
      </c>
      <c r="L118" s="6">
        <v>350</v>
      </c>
      <c r="M118" s="6">
        <v>220</v>
      </c>
      <c r="N118" s="11">
        <v>815</v>
      </c>
      <c r="O118" s="9">
        <v>101.9</v>
      </c>
      <c r="P118" s="9">
        <v>132.9</v>
      </c>
      <c r="Q118" s="51" t="s">
        <v>3652</v>
      </c>
      <c r="R118" s="4"/>
      <c r="S118" s="1"/>
    </row>
    <row r="119" spans="1:19" ht="42.75">
      <c r="A119" s="1"/>
      <c r="B119" s="5" t="s">
        <v>16</v>
      </c>
      <c r="C119" s="6"/>
      <c r="D119" s="6"/>
      <c r="E119" s="6"/>
      <c r="F119" s="7" t="s">
        <v>16</v>
      </c>
      <c r="G119" s="6"/>
      <c r="H119" s="7" t="s">
        <v>16</v>
      </c>
      <c r="I119" s="4" t="s">
        <v>224</v>
      </c>
      <c r="J119" s="4" t="s">
        <v>225</v>
      </c>
      <c r="K119" s="6">
        <v>126</v>
      </c>
      <c r="L119" s="6">
        <v>64</v>
      </c>
      <c r="M119" s="6">
        <v>80</v>
      </c>
      <c r="N119" s="11">
        <v>61</v>
      </c>
      <c r="O119" s="9">
        <v>48.4</v>
      </c>
      <c r="P119" s="9">
        <v>-4.7</v>
      </c>
      <c r="Q119" s="51" t="s">
        <v>3653</v>
      </c>
      <c r="R119" s="4"/>
      <c r="S119" s="1"/>
    </row>
    <row r="120" spans="1:19" ht="42.75">
      <c r="A120" s="1"/>
      <c r="B120" s="5" t="s">
        <v>16</v>
      </c>
      <c r="C120" s="6"/>
      <c r="D120" s="6"/>
      <c r="E120" s="6"/>
      <c r="F120" s="7" t="s">
        <v>16</v>
      </c>
      <c r="G120" s="6"/>
      <c r="H120" s="7" t="s">
        <v>16</v>
      </c>
      <c r="I120" s="4" t="s">
        <v>224</v>
      </c>
      <c r="J120" s="4" t="s">
        <v>226</v>
      </c>
      <c r="K120" s="6">
        <v>95</v>
      </c>
      <c r="L120" s="6">
        <v>48</v>
      </c>
      <c r="M120" s="6">
        <v>12</v>
      </c>
      <c r="N120" s="11">
        <v>58</v>
      </c>
      <c r="O120" s="9">
        <v>61.1</v>
      </c>
      <c r="P120" s="9">
        <v>20.8</v>
      </c>
      <c r="Q120" s="51" t="s">
        <v>3653</v>
      </c>
      <c r="R120" s="4"/>
      <c r="S120" s="1"/>
    </row>
    <row r="121" spans="1:19" ht="28.5">
      <c r="A121" s="1"/>
      <c r="B121" s="5" t="s">
        <v>16</v>
      </c>
      <c r="C121" s="6"/>
      <c r="D121" s="6"/>
      <c r="E121" s="6"/>
      <c r="F121" s="7" t="s">
        <v>16</v>
      </c>
      <c r="G121" s="6"/>
      <c r="H121" s="7" t="s">
        <v>16</v>
      </c>
      <c r="I121" s="4" t="s">
        <v>222</v>
      </c>
      <c r="J121" s="4" t="s">
        <v>227</v>
      </c>
      <c r="K121" s="6">
        <v>36550</v>
      </c>
      <c r="L121" s="6">
        <v>18368</v>
      </c>
      <c r="M121" s="6">
        <v>15908</v>
      </c>
      <c r="N121" s="11">
        <v>19884</v>
      </c>
      <c r="O121" s="9">
        <v>54.4</v>
      </c>
      <c r="P121" s="9">
        <v>8.3000000000000007</v>
      </c>
      <c r="Q121" s="51" t="s">
        <v>3654</v>
      </c>
      <c r="R121" s="4"/>
      <c r="S121" s="1"/>
    </row>
    <row r="122" spans="1:19" ht="28.5">
      <c r="A122" s="1"/>
      <c r="B122" s="5" t="s">
        <v>16</v>
      </c>
      <c r="C122" s="6"/>
      <c r="D122" s="6"/>
      <c r="E122" s="6"/>
      <c r="F122" s="7" t="s">
        <v>16</v>
      </c>
      <c r="G122" s="6"/>
      <c r="H122" s="7" t="s">
        <v>16</v>
      </c>
      <c r="I122" s="4" t="s">
        <v>222</v>
      </c>
      <c r="J122" s="4" t="s">
        <v>228</v>
      </c>
      <c r="K122" s="6">
        <v>60</v>
      </c>
      <c r="L122" s="6">
        <v>30</v>
      </c>
      <c r="M122" s="6">
        <v>27</v>
      </c>
      <c r="N122" s="11">
        <v>40</v>
      </c>
      <c r="O122" s="9">
        <v>66.7</v>
      </c>
      <c r="P122" s="9">
        <v>33.299999999999997</v>
      </c>
      <c r="Q122" s="51" t="s">
        <v>3655</v>
      </c>
      <c r="R122" s="4"/>
      <c r="S122" s="1"/>
    </row>
    <row r="123" spans="1:19" s="23" customFormat="1" ht="30">
      <c r="A123" s="19" t="s">
        <v>229</v>
      </c>
      <c r="B123" s="13" t="s">
        <v>16</v>
      </c>
      <c r="C123" s="20"/>
      <c r="D123" s="20"/>
      <c r="E123" s="20"/>
      <c r="F123" s="21" t="s">
        <v>16</v>
      </c>
      <c r="G123" s="20"/>
      <c r="H123" s="21" t="s">
        <v>16</v>
      </c>
      <c r="I123" s="19" t="s">
        <v>16</v>
      </c>
      <c r="J123" s="19" t="s">
        <v>16</v>
      </c>
      <c r="K123" s="20"/>
      <c r="L123" s="20"/>
      <c r="M123" s="20"/>
      <c r="N123" s="22"/>
      <c r="O123" s="21" t="s">
        <v>16</v>
      </c>
      <c r="P123" s="21" t="s">
        <v>16</v>
      </c>
      <c r="Q123" s="19" t="s">
        <v>16</v>
      </c>
      <c r="R123" s="19"/>
      <c r="S123" s="18"/>
    </row>
    <row r="124" spans="1:19" ht="28.5">
      <c r="A124" s="4" t="s">
        <v>230</v>
      </c>
      <c r="B124" s="5" t="s">
        <v>231</v>
      </c>
      <c r="C124" s="6">
        <v>70948059</v>
      </c>
      <c r="D124" s="6">
        <v>45702454</v>
      </c>
      <c r="E124" s="6">
        <v>-25245605</v>
      </c>
      <c r="F124" s="8">
        <v>-35.6</v>
      </c>
      <c r="G124" s="6">
        <v>445008337</v>
      </c>
      <c r="H124" s="8">
        <v>10.3</v>
      </c>
      <c r="I124" s="4" t="s">
        <v>16</v>
      </c>
      <c r="J124" s="4" t="s">
        <v>16</v>
      </c>
      <c r="K124" s="6"/>
      <c r="L124" s="6"/>
      <c r="M124" s="6"/>
      <c r="N124" s="11"/>
      <c r="O124" s="7" t="s">
        <v>16</v>
      </c>
      <c r="P124" s="7" t="s">
        <v>16</v>
      </c>
      <c r="Q124" s="4" t="s">
        <v>16</v>
      </c>
      <c r="R124" s="4"/>
      <c r="S124" s="1"/>
    </row>
    <row r="125" spans="1:19" ht="28.5">
      <c r="A125" s="4" t="s">
        <v>232</v>
      </c>
      <c r="B125" s="5" t="s">
        <v>16</v>
      </c>
      <c r="C125" s="6"/>
      <c r="D125" s="6"/>
      <c r="E125" s="6"/>
      <c r="F125" s="7" t="s">
        <v>16</v>
      </c>
      <c r="G125" s="6"/>
      <c r="H125" s="7" t="s">
        <v>16</v>
      </c>
      <c r="I125" s="4" t="s">
        <v>233</v>
      </c>
      <c r="J125" s="4" t="s">
        <v>143</v>
      </c>
      <c r="K125" s="6">
        <v>8300</v>
      </c>
      <c r="L125" s="6">
        <v>4500</v>
      </c>
      <c r="M125" s="6">
        <v>5399</v>
      </c>
      <c r="N125" s="11">
        <v>4798</v>
      </c>
      <c r="O125" s="9">
        <v>57.8</v>
      </c>
      <c r="P125" s="9">
        <v>6.6</v>
      </c>
      <c r="Q125" s="4" t="s">
        <v>3028</v>
      </c>
      <c r="R125" s="4"/>
      <c r="S125" s="1"/>
    </row>
    <row r="126" spans="1:19" ht="28.5">
      <c r="A126" s="1"/>
      <c r="B126" s="5" t="s">
        <v>16</v>
      </c>
      <c r="C126" s="6"/>
      <c r="D126" s="6"/>
      <c r="E126" s="6"/>
      <c r="F126" s="7" t="s">
        <v>16</v>
      </c>
      <c r="G126" s="6"/>
      <c r="H126" s="7" t="s">
        <v>16</v>
      </c>
      <c r="I126" s="4" t="s">
        <v>234</v>
      </c>
      <c r="J126" s="4" t="s">
        <v>143</v>
      </c>
      <c r="K126" s="6">
        <v>7880</v>
      </c>
      <c r="L126" s="6">
        <v>4130</v>
      </c>
      <c r="M126" s="6">
        <v>4749</v>
      </c>
      <c r="N126" s="11">
        <v>4787</v>
      </c>
      <c r="O126" s="9">
        <v>60.7</v>
      </c>
      <c r="P126" s="9">
        <v>15.9</v>
      </c>
      <c r="Q126" s="4" t="s">
        <v>235</v>
      </c>
      <c r="R126" s="4"/>
      <c r="S126" s="1"/>
    </row>
    <row r="127" spans="1:19" ht="28.5">
      <c r="A127" s="1"/>
      <c r="B127" s="5" t="s">
        <v>16</v>
      </c>
      <c r="C127" s="6"/>
      <c r="D127" s="6"/>
      <c r="E127" s="6"/>
      <c r="F127" s="7" t="s">
        <v>16</v>
      </c>
      <c r="G127" s="6"/>
      <c r="H127" s="7" t="s">
        <v>16</v>
      </c>
      <c r="I127" s="4" t="s">
        <v>236</v>
      </c>
      <c r="J127" s="4" t="s">
        <v>143</v>
      </c>
      <c r="K127" s="6">
        <v>1000</v>
      </c>
      <c r="L127" s="6">
        <v>500</v>
      </c>
      <c r="M127" s="6">
        <v>379</v>
      </c>
      <c r="N127" s="11">
        <v>542</v>
      </c>
      <c r="O127" s="9">
        <v>54.2</v>
      </c>
      <c r="P127" s="9">
        <v>8.4</v>
      </c>
      <c r="Q127" s="4" t="s">
        <v>237</v>
      </c>
      <c r="R127" s="4"/>
      <c r="S127" s="1"/>
    </row>
    <row r="128" spans="1:19" ht="28.5">
      <c r="A128" s="1"/>
      <c r="B128" s="5" t="s">
        <v>16</v>
      </c>
      <c r="C128" s="6"/>
      <c r="D128" s="6"/>
      <c r="E128" s="6"/>
      <c r="F128" s="7" t="s">
        <v>16</v>
      </c>
      <c r="G128" s="6"/>
      <c r="H128" s="7" t="s">
        <v>16</v>
      </c>
      <c r="I128" s="4" t="s">
        <v>238</v>
      </c>
      <c r="J128" s="4" t="s">
        <v>239</v>
      </c>
      <c r="K128" s="6">
        <v>500</v>
      </c>
      <c r="L128" s="6">
        <v>167</v>
      </c>
      <c r="M128" s="6">
        <v>150</v>
      </c>
      <c r="N128" s="11">
        <v>175</v>
      </c>
      <c r="O128" s="9">
        <v>35</v>
      </c>
      <c r="P128" s="9">
        <v>4.8</v>
      </c>
      <c r="Q128" s="4" t="s">
        <v>240</v>
      </c>
      <c r="R128" s="4"/>
      <c r="S128" s="1"/>
    </row>
    <row r="129" spans="1:19" ht="28.5">
      <c r="A129" s="1"/>
      <c r="B129" s="5" t="s">
        <v>16</v>
      </c>
      <c r="C129" s="6"/>
      <c r="D129" s="6"/>
      <c r="E129" s="6"/>
      <c r="F129" s="7" t="s">
        <v>16</v>
      </c>
      <c r="G129" s="6"/>
      <c r="H129" s="7" t="s">
        <v>16</v>
      </c>
      <c r="I129" s="4" t="s">
        <v>241</v>
      </c>
      <c r="J129" s="4" t="s">
        <v>242</v>
      </c>
      <c r="K129" s="6">
        <v>100</v>
      </c>
      <c r="L129" s="6">
        <v>45</v>
      </c>
      <c r="M129" s="6">
        <v>54</v>
      </c>
      <c r="N129" s="11">
        <v>19</v>
      </c>
      <c r="O129" s="9">
        <v>19</v>
      </c>
      <c r="P129" s="9">
        <v>-57.8</v>
      </c>
      <c r="Q129" s="4" t="s">
        <v>243</v>
      </c>
      <c r="R129" s="4"/>
      <c r="S129" s="1"/>
    </row>
    <row r="130" spans="1:19" ht="42.75">
      <c r="A130" s="1"/>
      <c r="B130" s="5" t="s">
        <v>16</v>
      </c>
      <c r="C130" s="6"/>
      <c r="D130" s="6"/>
      <c r="E130" s="6"/>
      <c r="F130" s="7" t="s">
        <v>16</v>
      </c>
      <c r="G130" s="6"/>
      <c r="H130" s="7" t="s">
        <v>16</v>
      </c>
      <c r="I130" s="4" t="s">
        <v>244</v>
      </c>
      <c r="J130" s="4" t="s">
        <v>245</v>
      </c>
      <c r="K130" s="6">
        <v>120</v>
      </c>
      <c r="L130" s="6">
        <v>60</v>
      </c>
      <c r="M130" s="6">
        <v>63</v>
      </c>
      <c r="N130" s="11">
        <v>145</v>
      </c>
      <c r="O130" s="9">
        <v>120.8</v>
      </c>
      <c r="P130" s="9">
        <v>141.69999999999999</v>
      </c>
      <c r="Q130" s="4" t="s">
        <v>246</v>
      </c>
      <c r="R130" s="4"/>
      <c r="S130" s="1"/>
    </row>
    <row r="131" spans="1:19" ht="42.75">
      <c r="A131" s="1"/>
      <c r="B131" s="5" t="s">
        <v>16</v>
      </c>
      <c r="C131" s="6"/>
      <c r="D131" s="6"/>
      <c r="E131" s="6"/>
      <c r="F131" s="7" t="s">
        <v>16</v>
      </c>
      <c r="G131" s="6"/>
      <c r="H131" s="7" t="s">
        <v>16</v>
      </c>
      <c r="I131" s="4" t="s">
        <v>247</v>
      </c>
      <c r="J131" s="4" t="s">
        <v>248</v>
      </c>
      <c r="K131" s="6">
        <v>20</v>
      </c>
      <c r="L131" s="6">
        <v>7</v>
      </c>
      <c r="M131" s="6">
        <v>5</v>
      </c>
      <c r="N131" s="11">
        <v>7</v>
      </c>
      <c r="O131" s="9">
        <v>35</v>
      </c>
      <c r="P131" s="9">
        <v>0</v>
      </c>
      <c r="Q131" s="4" t="s">
        <v>16</v>
      </c>
      <c r="R131" s="4"/>
      <c r="S131" s="1"/>
    </row>
    <row r="132" spans="1:19" ht="42.75">
      <c r="A132" s="1"/>
      <c r="B132" s="5" t="s">
        <v>16</v>
      </c>
      <c r="C132" s="6"/>
      <c r="D132" s="6"/>
      <c r="E132" s="6"/>
      <c r="F132" s="7" t="s">
        <v>16</v>
      </c>
      <c r="G132" s="6"/>
      <c r="H132" s="7" t="s">
        <v>16</v>
      </c>
      <c r="I132" s="4" t="s">
        <v>249</v>
      </c>
      <c r="J132" s="4" t="s">
        <v>250</v>
      </c>
      <c r="K132" s="6">
        <v>50000</v>
      </c>
      <c r="L132" s="6">
        <v>20000</v>
      </c>
      <c r="M132" s="6">
        <v>0</v>
      </c>
      <c r="N132" s="11">
        <v>0</v>
      </c>
      <c r="O132" s="7" t="s">
        <v>18</v>
      </c>
      <c r="P132" s="7" t="s">
        <v>18</v>
      </c>
      <c r="Q132" s="4" t="s">
        <v>251</v>
      </c>
      <c r="R132" s="4"/>
      <c r="S132" s="1"/>
    </row>
    <row r="133" spans="1:19" ht="28.5">
      <c r="A133" s="1"/>
      <c r="B133" s="5" t="s">
        <v>16</v>
      </c>
      <c r="C133" s="6"/>
      <c r="D133" s="6"/>
      <c r="E133" s="6"/>
      <c r="F133" s="7" t="s">
        <v>16</v>
      </c>
      <c r="G133" s="6"/>
      <c r="H133" s="7" t="s">
        <v>16</v>
      </c>
      <c r="I133" s="4" t="s">
        <v>252</v>
      </c>
      <c r="J133" s="4" t="s">
        <v>248</v>
      </c>
      <c r="K133" s="6">
        <v>20</v>
      </c>
      <c r="L133" s="6">
        <v>10</v>
      </c>
      <c r="M133" s="6">
        <v>4</v>
      </c>
      <c r="N133" s="11">
        <v>6</v>
      </c>
      <c r="O133" s="9">
        <v>30</v>
      </c>
      <c r="P133" s="9">
        <v>-40</v>
      </c>
      <c r="Q133" s="4" t="s">
        <v>253</v>
      </c>
      <c r="R133" s="4"/>
      <c r="S133" s="1"/>
    </row>
    <row r="134" spans="1:19" ht="28.5">
      <c r="A134" s="1"/>
      <c r="B134" s="5" t="s">
        <v>16</v>
      </c>
      <c r="C134" s="6"/>
      <c r="D134" s="6"/>
      <c r="E134" s="6"/>
      <c r="F134" s="7" t="s">
        <v>16</v>
      </c>
      <c r="G134" s="6"/>
      <c r="H134" s="7" t="s">
        <v>16</v>
      </c>
      <c r="I134" s="4" t="s">
        <v>254</v>
      </c>
      <c r="J134" s="4" t="s">
        <v>255</v>
      </c>
      <c r="K134" s="6">
        <v>150</v>
      </c>
      <c r="L134" s="6">
        <v>50</v>
      </c>
      <c r="M134" s="6">
        <v>70</v>
      </c>
      <c r="N134" s="11">
        <v>50</v>
      </c>
      <c r="O134" s="9">
        <v>33.299999999999997</v>
      </c>
      <c r="P134" s="9">
        <v>0</v>
      </c>
      <c r="Q134" s="4" t="s">
        <v>16</v>
      </c>
      <c r="R134" s="4"/>
      <c r="S134" s="1"/>
    </row>
    <row r="135" spans="1:19" ht="28.5">
      <c r="A135" s="1"/>
      <c r="B135" s="5" t="s">
        <v>16</v>
      </c>
      <c r="C135" s="6"/>
      <c r="D135" s="6"/>
      <c r="E135" s="6"/>
      <c r="F135" s="7" t="s">
        <v>16</v>
      </c>
      <c r="G135" s="6"/>
      <c r="H135" s="7" t="s">
        <v>16</v>
      </c>
      <c r="I135" s="4" t="s">
        <v>256</v>
      </c>
      <c r="J135" s="4" t="s">
        <v>257</v>
      </c>
      <c r="K135" s="6">
        <v>110</v>
      </c>
      <c r="L135" s="6">
        <v>55</v>
      </c>
      <c r="M135" s="6">
        <v>93</v>
      </c>
      <c r="N135" s="11">
        <v>85</v>
      </c>
      <c r="O135" s="9">
        <v>77.3</v>
      </c>
      <c r="P135" s="9">
        <v>54.5</v>
      </c>
      <c r="Q135" s="4" t="s">
        <v>258</v>
      </c>
      <c r="R135" s="4"/>
      <c r="S135" s="1"/>
    </row>
    <row r="136" spans="1:19" ht="28.5">
      <c r="A136" s="1"/>
      <c r="B136" s="5" t="s">
        <v>16</v>
      </c>
      <c r="C136" s="6"/>
      <c r="D136" s="6"/>
      <c r="E136" s="6"/>
      <c r="F136" s="7" t="s">
        <v>16</v>
      </c>
      <c r="G136" s="6"/>
      <c r="H136" s="7" t="s">
        <v>16</v>
      </c>
      <c r="I136" s="4" t="s">
        <v>259</v>
      </c>
      <c r="J136" s="4" t="s">
        <v>170</v>
      </c>
      <c r="K136" s="6">
        <v>5900</v>
      </c>
      <c r="L136" s="6">
        <v>2800</v>
      </c>
      <c r="M136" s="6">
        <v>2700</v>
      </c>
      <c r="N136" s="11">
        <v>3600</v>
      </c>
      <c r="O136" s="9">
        <v>61</v>
      </c>
      <c r="P136" s="9">
        <v>28.6</v>
      </c>
      <c r="Q136" s="4" t="s">
        <v>3029</v>
      </c>
      <c r="R136" s="4"/>
      <c r="S136" s="1"/>
    </row>
    <row r="137" spans="1:19" ht="42.75">
      <c r="A137" s="1"/>
      <c r="B137" s="5" t="s">
        <v>16</v>
      </c>
      <c r="C137" s="6"/>
      <c r="D137" s="6"/>
      <c r="E137" s="6"/>
      <c r="F137" s="7" t="s">
        <v>16</v>
      </c>
      <c r="G137" s="6"/>
      <c r="H137" s="7" t="s">
        <v>16</v>
      </c>
      <c r="I137" s="4" t="s">
        <v>260</v>
      </c>
      <c r="J137" s="4" t="s">
        <v>76</v>
      </c>
      <c r="K137" s="6">
        <v>100</v>
      </c>
      <c r="L137" s="6">
        <v>33</v>
      </c>
      <c r="M137" s="6">
        <v>25</v>
      </c>
      <c r="N137" s="11">
        <v>8</v>
      </c>
      <c r="O137" s="9">
        <v>8</v>
      </c>
      <c r="P137" s="9">
        <v>-75.8</v>
      </c>
      <c r="Q137" s="4" t="s">
        <v>3030</v>
      </c>
      <c r="R137" s="4"/>
      <c r="S137" s="1"/>
    </row>
    <row r="138" spans="1:19" ht="28.5">
      <c r="A138" s="1"/>
      <c r="B138" s="5" t="s">
        <v>16</v>
      </c>
      <c r="C138" s="6"/>
      <c r="D138" s="6"/>
      <c r="E138" s="6"/>
      <c r="F138" s="7" t="s">
        <v>16</v>
      </c>
      <c r="G138" s="6"/>
      <c r="H138" s="7" t="s">
        <v>16</v>
      </c>
      <c r="I138" s="4" t="s">
        <v>261</v>
      </c>
      <c r="J138" s="4" t="s">
        <v>262</v>
      </c>
      <c r="K138" s="6">
        <v>1000</v>
      </c>
      <c r="L138" s="6">
        <v>500</v>
      </c>
      <c r="M138" s="6">
        <v>776</v>
      </c>
      <c r="N138" s="11">
        <v>223</v>
      </c>
      <c r="O138" s="9">
        <v>22.3</v>
      </c>
      <c r="P138" s="9">
        <v>-55.4</v>
      </c>
      <c r="Q138" s="4" t="s">
        <v>3031</v>
      </c>
      <c r="R138" s="4"/>
      <c r="S138" s="1"/>
    </row>
    <row r="139" spans="1:19" ht="28.5">
      <c r="A139" s="4" t="s">
        <v>263</v>
      </c>
      <c r="B139" s="5" t="s">
        <v>231</v>
      </c>
      <c r="C139" s="6">
        <v>18320899</v>
      </c>
      <c r="D139" s="6">
        <v>22880061</v>
      </c>
      <c r="E139" s="6">
        <v>4559162</v>
      </c>
      <c r="F139" s="8">
        <v>24.9</v>
      </c>
      <c r="G139" s="6">
        <v>51544763</v>
      </c>
      <c r="H139" s="8">
        <v>44.4</v>
      </c>
      <c r="I139" s="4" t="s">
        <v>16</v>
      </c>
      <c r="J139" s="4" t="s">
        <v>16</v>
      </c>
      <c r="K139" s="6"/>
      <c r="L139" s="6"/>
      <c r="M139" s="6"/>
      <c r="N139" s="11"/>
      <c r="O139" s="7" t="s">
        <v>16</v>
      </c>
      <c r="P139" s="7" t="s">
        <v>16</v>
      </c>
      <c r="Q139" s="4" t="s">
        <v>16</v>
      </c>
      <c r="R139" s="4"/>
      <c r="S139" s="1"/>
    </row>
    <row r="140" spans="1:19" ht="28.5">
      <c r="A140" s="4" t="s">
        <v>264</v>
      </c>
      <c r="B140" s="5" t="s">
        <v>16</v>
      </c>
      <c r="C140" s="6"/>
      <c r="D140" s="6"/>
      <c r="E140" s="6"/>
      <c r="F140" s="7" t="s">
        <v>16</v>
      </c>
      <c r="G140" s="6"/>
      <c r="H140" s="7" t="s">
        <v>16</v>
      </c>
      <c r="I140" s="4" t="s">
        <v>265</v>
      </c>
      <c r="J140" s="4" t="s">
        <v>37</v>
      </c>
      <c r="K140" s="6">
        <v>25517</v>
      </c>
      <c r="L140" s="6">
        <v>15000</v>
      </c>
      <c r="M140" s="6">
        <v>12000</v>
      </c>
      <c r="N140" s="11">
        <v>1</v>
      </c>
      <c r="O140" s="9">
        <v>0</v>
      </c>
      <c r="P140" s="9">
        <v>-100</v>
      </c>
      <c r="Q140" s="4" t="s">
        <v>266</v>
      </c>
      <c r="R140" s="4"/>
      <c r="S140" s="1"/>
    </row>
    <row r="141" spans="1:19" ht="28.5">
      <c r="A141" s="1"/>
      <c r="B141" s="5" t="s">
        <v>16</v>
      </c>
      <c r="C141" s="6"/>
      <c r="D141" s="6"/>
      <c r="E141" s="6"/>
      <c r="F141" s="7" t="s">
        <v>16</v>
      </c>
      <c r="G141" s="6"/>
      <c r="H141" s="7" t="s">
        <v>16</v>
      </c>
      <c r="I141" s="4" t="s">
        <v>267</v>
      </c>
      <c r="J141" s="4" t="s">
        <v>268</v>
      </c>
      <c r="K141" s="6">
        <v>59</v>
      </c>
      <c r="L141" s="6">
        <v>30</v>
      </c>
      <c r="M141" s="6">
        <v>4</v>
      </c>
      <c r="N141" s="11">
        <v>1</v>
      </c>
      <c r="O141" s="9">
        <v>1.7</v>
      </c>
      <c r="P141" s="9">
        <v>-96.7</v>
      </c>
      <c r="Q141" s="4" t="s">
        <v>266</v>
      </c>
      <c r="R141" s="4"/>
      <c r="S141" s="1"/>
    </row>
    <row r="142" spans="1:19" ht="42.75">
      <c r="A142" s="1"/>
      <c r="B142" s="5" t="s">
        <v>16</v>
      </c>
      <c r="C142" s="6"/>
      <c r="D142" s="6"/>
      <c r="E142" s="6"/>
      <c r="F142" s="7" t="s">
        <v>16</v>
      </c>
      <c r="G142" s="6"/>
      <c r="H142" s="7" t="s">
        <v>16</v>
      </c>
      <c r="I142" s="4" t="s">
        <v>269</v>
      </c>
      <c r="J142" s="4" t="s">
        <v>270</v>
      </c>
      <c r="K142" s="6">
        <v>841</v>
      </c>
      <c r="L142" s="6">
        <v>750</v>
      </c>
      <c r="M142" s="6">
        <v>518</v>
      </c>
      <c r="N142" s="11">
        <v>751</v>
      </c>
      <c r="O142" s="7" t="s">
        <v>57</v>
      </c>
      <c r="P142" s="9">
        <v>0.1</v>
      </c>
      <c r="Q142" s="4" t="s">
        <v>3032</v>
      </c>
      <c r="R142" s="4"/>
      <c r="S142" s="1"/>
    </row>
    <row r="143" spans="1:19" ht="42.75">
      <c r="A143" s="1"/>
      <c r="B143" s="5" t="s">
        <v>16</v>
      </c>
      <c r="C143" s="6"/>
      <c r="D143" s="6"/>
      <c r="E143" s="6"/>
      <c r="F143" s="7" t="s">
        <v>16</v>
      </c>
      <c r="G143" s="6"/>
      <c r="H143" s="7" t="s">
        <v>16</v>
      </c>
      <c r="I143" s="4" t="s">
        <v>271</v>
      </c>
      <c r="J143" s="4" t="s">
        <v>272</v>
      </c>
      <c r="K143" s="6">
        <v>300</v>
      </c>
      <c r="L143" s="6">
        <v>250</v>
      </c>
      <c r="M143" s="6">
        <v>177</v>
      </c>
      <c r="N143" s="11">
        <v>453</v>
      </c>
      <c r="O143" s="7" t="s">
        <v>57</v>
      </c>
      <c r="P143" s="9">
        <v>81.2</v>
      </c>
      <c r="Q143" s="4" t="s">
        <v>273</v>
      </c>
      <c r="R143" s="4"/>
      <c r="S143" s="1"/>
    </row>
    <row r="144" spans="1:19" ht="28.5">
      <c r="A144" s="4" t="s">
        <v>274</v>
      </c>
      <c r="B144" s="5" t="s">
        <v>231</v>
      </c>
      <c r="C144" s="6">
        <v>121698926</v>
      </c>
      <c r="D144" s="6">
        <v>109927059</v>
      </c>
      <c r="E144" s="6">
        <v>-11771867</v>
      </c>
      <c r="F144" s="8">
        <v>-9.6999999999999993</v>
      </c>
      <c r="G144" s="6">
        <v>306242814</v>
      </c>
      <c r="H144" s="8">
        <v>35.9</v>
      </c>
      <c r="I144" s="4" t="s">
        <v>16</v>
      </c>
      <c r="J144" s="4" t="s">
        <v>16</v>
      </c>
      <c r="K144" s="6"/>
      <c r="L144" s="6"/>
      <c r="M144" s="6"/>
      <c r="N144" s="11"/>
      <c r="O144" s="7" t="s">
        <v>16</v>
      </c>
      <c r="P144" s="7" t="s">
        <v>16</v>
      </c>
      <c r="Q144" s="4" t="s">
        <v>16</v>
      </c>
      <c r="R144" s="4"/>
      <c r="S144" s="1"/>
    </row>
    <row r="145" spans="1:19" ht="28.5">
      <c r="A145" s="4" t="s">
        <v>275</v>
      </c>
      <c r="B145" s="5" t="s">
        <v>16</v>
      </c>
      <c r="C145" s="6"/>
      <c r="D145" s="6"/>
      <c r="E145" s="6"/>
      <c r="F145" s="7" t="s">
        <v>16</v>
      </c>
      <c r="G145" s="6"/>
      <c r="H145" s="7" t="s">
        <v>16</v>
      </c>
      <c r="I145" s="4" t="s">
        <v>276</v>
      </c>
      <c r="J145" s="4" t="s">
        <v>86</v>
      </c>
      <c r="K145" s="6">
        <v>9</v>
      </c>
      <c r="L145" s="6">
        <v>3</v>
      </c>
      <c r="M145" s="6">
        <v>0</v>
      </c>
      <c r="N145" s="11">
        <v>0</v>
      </c>
      <c r="O145" s="7" t="s">
        <v>18</v>
      </c>
      <c r="P145" s="7" t="s">
        <v>18</v>
      </c>
      <c r="Q145" s="4" t="s">
        <v>3033</v>
      </c>
      <c r="R145" s="4"/>
      <c r="S145" s="1"/>
    </row>
    <row r="146" spans="1:19" ht="42.75">
      <c r="A146" s="1"/>
      <c r="B146" s="5" t="s">
        <v>16</v>
      </c>
      <c r="C146" s="6"/>
      <c r="D146" s="6"/>
      <c r="E146" s="6"/>
      <c r="F146" s="7" t="s">
        <v>16</v>
      </c>
      <c r="G146" s="6"/>
      <c r="H146" s="7" t="s">
        <v>16</v>
      </c>
      <c r="I146" s="4" t="s">
        <v>277</v>
      </c>
      <c r="J146" s="4" t="s">
        <v>278</v>
      </c>
      <c r="K146" s="6">
        <v>90</v>
      </c>
      <c r="L146" s="6">
        <v>30</v>
      </c>
      <c r="M146" s="6">
        <v>20</v>
      </c>
      <c r="N146" s="11">
        <v>30</v>
      </c>
      <c r="O146" s="9">
        <v>33.299999999999997</v>
      </c>
      <c r="P146" s="9">
        <v>0</v>
      </c>
      <c r="Q146" s="4" t="s">
        <v>16</v>
      </c>
      <c r="R146" s="4"/>
      <c r="S146" s="1"/>
    </row>
    <row r="147" spans="1:19">
      <c r="A147" s="1"/>
      <c r="B147" s="5" t="s">
        <v>16</v>
      </c>
      <c r="C147" s="6"/>
      <c r="D147" s="6"/>
      <c r="E147" s="6"/>
      <c r="F147" s="7" t="s">
        <v>16</v>
      </c>
      <c r="G147" s="6"/>
      <c r="H147" s="7" t="s">
        <v>16</v>
      </c>
      <c r="I147" s="4" t="s">
        <v>279</v>
      </c>
      <c r="J147" s="4" t="s">
        <v>278</v>
      </c>
      <c r="K147" s="6">
        <v>30</v>
      </c>
      <c r="L147" s="6">
        <v>10</v>
      </c>
      <c r="M147" s="6">
        <v>10</v>
      </c>
      <c r="N147" s="11">
        <v>0</v>
      </c>
      <c r="O147" s="7" t="s">
        <v>18</v>
      </c>
      <c r="P147" s="7" t="s">
        <v>18</v>
      </c>
      <c r="Q147" s="4" t="s">
        <v>3034</v>
      </c>
      <c r="R147" s="4"/>
      <c r="S147" s="1"/>
    </row>
    <row r="148" spans="1:19" ht="28.5">
      <c r="A148" s="1"/>
      <c r="B148" s="5" t="s">
        <v>16</v>
      </c>
      <c r="C148" s="6"/>
      <c r="D148" s="6"/>
      <c r="E148" s="6"/>
      <c r="F148" s="7" t="s">
        <v>16</v>
      </c>
      <c r="G148" s="6"/>
      <c r="H148" s="7" t="s">
        <v>16</v>
      </c>
      <c r="I148" s="4" t="s">
        <v>280</v>
      </c>
      <c r="J148" s="4" t="s">
        <v>281</v>
      </c>
      <c r="K148" s="6">
        <v>8</v>
      </c>
      <c r="L148" s="6">
        <v>4</v>
      </c>
      <c r="M148" s="6">
        <v>5</v>
      </c>
      <c r="N148" s="11">
        <v>4</v>
      </c>
      <c r="O148" s="9">
        <v>50</v>
      </c>
      <c r="P148" s="9">
        <v>0</v>
      </c>
      <c r="Q148" s="4" t="s">
        <v>16</v>
      </c>
      <c r="R148" s="4"/>
      <c r="S148" s="1"/>
    </row>
    <row r="149" spans="1:19">
      <c r="A149" s="1"/>
      <c r="B149" s="5" t="s">
        <v>16</v>
      </c>
      <c r="C149" s="6"/>
      <c r="D149" s="6"/>
      <c r="E149" s="6"/>
      <c r="F149" s="7" t="s">
        <v>16</v>
      </c>
      <c r="G149" s="6"/>
      <c r="H149" s="7" t="s">
        <v>16</v>
      </c>
      <c r="I149" s="4" t="s">
        <v>282</v>
      </c>
      <c r="J149" s="4" t="s">
        <v>268</v>
      </c>
      <c r="K149" s="6">
        <v>2</v>
      </c>
      <c r="L149" s="6">
        <v>1</v>
      </c>
      <c r="M149" s="6">
        <v>0</v>
      </c>
      <c r="N149" s="11">
        <v>0</v>
      </c>
      <c r="O149" s="7" t="s">
        <v>18</v>
      </c>
      <c r="P149" s="7" t="s">
        <v>18</v>
      </c>
      <c r="Q149" s="4" t="s">
        <v>3033</v>
      </c>
      <c r="R149" s="4"/>
      <c r="S149" s="1"/>
    </row>
    <row r="150" spans="1:19" ht="28.5">
      <c r="A150" s="1"/>
      <c r="B150" s="5" t="s">
        <v>16</v>
      </c>
      <c r="C150" s="6"/>
      <c r="D150" s="6"/>
      <c r="E150" s="6"/>
      <c r="F150" s="7" t="s">
        <v>16</v>
      </c>
      <c r="G150" s="6"/>
      <c r="H150" s="7" t="s">
        <v>16</v>
      </c>
      <c r="I150" s="4" t="s">
        <v>283</v>
      </c>
      <c r="J150" s="4" t="s">
        <v>284</v>
      </c>
      <c r="K150" s="6">
        <v>1</v>
      </c>
      <c r="L150" s="6">
        <v>1</v>
      </c>
      <c r="M150" s="6">
        <v>0</v>
      </c>
      <c r="N150" s="11">
        <v>1</v>
      </c>
      <c r="O150" s="9">
        <v>100</v>
      </c>
      <c r="P150" s="9">
        <v>0</v>
      </c>
      <c r="Q150" s="4" t="s">
        <v>16</v>
      </c>
      <c r="R150" s="4"/>
      <c r="S150" s="1"/>
    </row>
    <row r="151" spans="1:19" ht="28.5">
      <c r="A151" s="1"/>
      <c r="B151" s="5" t="s">
        <v>16</v>
      </c>
      <c r="C151" s="6"/>
      <c r="D151" s="6"/>
      <c r="E151" s="6"/>
      <c r="F151" s="7" t="s">
        <v>16</v>
      </c>
      <c r="G151" s="6"/>
      <c r="H151" s="7" t="s">
        <v>16</v>
      </c>
      <c r="I151" s="4" t="s">
        <v>285</v>
      </c>
      <c r="J151" s="4" t="s">
        <v>286</v>
      </c>
      <c r="K151" s="6">
        <v>1</v>
      </c>
      <c r="L151" s="6">
        <v>1</v>
      </c>
      <c r="M151" s="6">
        <v>0</v>
      </c>
      <c r="N151" s="11">
        <v>1</v>
      </c>
      <c r="O151" s="9">
        <v>100</v>
      </c>
      <c r="P151" s="9">
        <v>0</v>
      </c>
      <c r="Q151" s="4" t="s">
        <v>16</v>
      </c>
      <c r="R151" s="4"/>
      <c r="S151" s="1"/>
    </row>
    <row r="152" spans="1:19" ht="28.5">
      <c r="A152" s="1"/>
      <c r="B152" s="5" t="s">
        <v>16</v>
      </c>
      <c r="C152" s="6"/>
      <c r="D152" s="6"/>
      <c r="E152" s="6"/>
      <c r="F152" s="7" t="s">
        <v>16</v>
      </c>
      <c r="G152" s="6"/>
      <c r="H152" s="7" t="s">
        <v>16</v>
      </c>
      <c r="I152" s="4" t="s">
        <v>287</v>
      </c>
      <c r="J152" s="4" t="s">
        <v>37</v>
      </c>
      <c r="K152" s="6">
        <v>3</v>
      </c>
      <c r="L152" s="6">
        <v>1</v>
      </c>
      <c r="M152" s="6">
        <v>0</v>
      </c>
      <c r="N152" s="11">
        <v>0</v>
      </c>
      <c r="O152" s="7" t="s">
        <v>18</v>
      </c>
      <c r="P152" s="7" t="s">
        <v>18</v>
      </c>
      <c r="Q152" s="4" t="s">
        <v>3033</v>
      </c>
      <c r="R152" s="4"/>
      <c r="S152" s="1"/>
    </row>
    <row r="153" spans="1:19" ht="28.5">
      <c r="A153" s="1"/>
      <c r="B153" s="5" t="s">
        <v>16</v>
      </c>
      <c r="C153" s="6"/>
      <c r="D153" s="6"/>
      <c r="E153" s="6"/>
      <c r="F153" s="7" t="s">
        <v>16</v>
      </c>
      <c r="G153" s="6"/>
      <c r="H153" s="7" t="s">
        <v>16</v>
      </c>
      <c r="I153" s="4" t="s">
        <v>288</v>
      </c>
      <c r="J153" s="4" t="s">
        <v>289</v>
      </c>
      <c r="K153" s="6">
        <v>1</v>
      </c>
      <c r="L153" s="6">
        <v>1</v>
      </c>
      <c r="M153" s="6">
        <v>0</v>
      </c>
      <c r="N153" s="11">
        <v>1</v>
      </c>
      <c r="O153" s="9">
        <v>100</v>
      </c>
      <c r="P153" s="9">
        <v>0</v>
      </c>
      <c r="Q153" s="4" t="s">
        <v>16</v>
      </c>
      <c r="R153" s="4"/>
      <c r="S153" s="1"/>
    </row>
    <row r="154" spans="1:19">
      <c r="A154" s="4" t="s">
        <v>290</v>
      </c>
      <c r="B154" s="5" t="s">
        <v>231</v>
      </c>
      <c r="C154" s="6">
        <v>21741086</v>
      </c>
      <c r="D154" s="6">
        <v>27193638</v>
      </c>
      <c r="E154" s="6">
        <v>5452552</v>
      </c>
      <c r="F154" s="8">
        <v>25.1</v>
      </c>
      <c r="G154" s="6">
        <v>62595941</v>
      </c>
      <c r="H154" s="8">
        <v>43.4</v>
      </c>
      <c r="I154" s="4" t="s">
        <v>16</v>
      </c>
      <c r="J154" s="4" t="s">
        <v>16</v>
      </c>
      <c r="K154" s="6"/>
      <c r="L154" s="6"/>
      <c r="M154" s="6"/>
      <c r="N154" s="11"/>
      <c r="O154" s="7" t="s">
        <v>16</v>
      </c>
      <c r="P154" s="7" t="s">
        <v>16</v>
      </c>
      <c r="Q154" s="4" t="s">
        <v>16</v>
      </c>
      <c r="R154" s="4"/>
      <c r="S154" s="1"/>
    </row>
    <row r="155" spans="1:19" ht="57">
      <c r="A155" s="4" t="s">
        <v>291</v>
      </c>
      <c r="B155" s="5" t="s">
        <v>16</v>
      </c>
      <c r="C155" s="6"/>
      <c r="D155" s="6"/>
      <c r="E155" s="6"/>
      <c r="F155" s="7" t="s">
        <v>16</v>
      </c>
      <c r="G155" s="6"/>
      <c r="H155" s="7" t="s">
        <v>16</v>
      </c>
      <c r="I155" s="4" t="s">
        <v>292</v>
      </c>
      <c r="J155" s="4" t="s">
        <v>143</v>
      </c>
      <c r="K155" s="6">
        <v>300</v>
      </c>
      <c r="L155" s="6">
        <v>130</v>
      </c>
      <c r="M155" s="6">
        <v>98</v>
      </c>
      <c r="N155" s="11">
        <v>106</v>
      </c>
      <c r="O155" s="9">
        <v>35.299999999999997</v>
      </c>
      <c r="P155" s="9">
        <v>-18.5</v>
      </c>
      <c r="Q155" s="4" t="s">
        <v>3035</v>
      </c>
      <c r="R155" s="4"/>
      <c r="S155" s="1"/>
    </row>
    <row r="156" spans="1:19" ht="28.5">
      <c r="A156" s="1"/>
      <c r="B156" s="5" t="s">
        <v>16</v>
      </c>
      <c r="C156" s="6"/>
      <c r="D156" s="6"/>
      <c r="E156" s="6"/>
      <c r="F156" s="7" t="s">
        <v>16</v>
      </c>
      <c r="G156" s="6"/>
      <c r="H156" s="7" t="s">
        <v>16</v>
      </c>
      <c r="I156" s="4" t="s">
        <v>293</v>
      </c>
      <c r="J156" s="4" t="s">
        <v>294</v>
      </c>
      <c r="K156" s="6">
        <v>1100</v>
      </c>
      <c r="L156" s="6">
        <v>550</v>
      </c>
      <c r="M156" s="6">
        <v>560</v>
      </c>
      <c r="N156" s="11">
        <v>580</v>
      </c>
      <c r="O156" s="9">
        <v>52.7</v>
      </c>
      <c r="P156" s="9">
        <v>5.5</v>
      </c>
      <c r="Q156" s="4" t="s">
        <v>295</v>
      </c>
      <c r="R156" s="4"/>
      <c r="S156" s="1"/>
    </row>
    <row r="157" spans="1:19">
      <c r="A157" s="1"/>
      <c r="B157" s="5" t="s">
        <v>16</v>
      </c>
      <c r="C157" s="6"/>
      <c r="D157" s="6"/>
      <c r="E157" s="6"/>
      <c r="F157" s="7" t="s">
        <v>16</v>
      </c>
      <c r="G157" s="6"/>
      <c r="H157" s="7" t="s">
        <v>16</v>
      </c>
      <c r="I157" s="4" t="s">
        <v>296</v>
      </c>
      <c r="J157" s="4" t="s">
        <v>297</v>
      </c>
      <c r="K157" s="6">
        <v>35</v>
      </c>
      <c r="L157" s="6">
        <v>15</v>
      </c>
      <c r="M157" s="6">
        <v>17</v>
      </c>
      <c r="N157" s="11">
        <v>16</v>
      </c>
      <c r="O157" s="9">
        <v>45.7</v>
      </c>
      <c r="P157" s="9">
        <v>6.7</v>
      </c>
      <c r="Q157" s="4" t="s">
        <v>3036</v>
      </c>
      <c r="R157" s="4"/>
      <c r="S157" s="1"/>
    </row>
    <row r="158" spans="1:19" ht="42.75">
      <c r="A158" s="1"/>
      <c r="B158" s="5" t="s">
        <v>16</v>
      </c>
      <c r="C158" s="6"/>
      <c r="D158" s="6"/>
      <c r="E158" s="6"/>
      <c r="F158" s="7" t="s">
        <v>16</v>
      </c>
      <c r="G158" s="6"/>
      <c r="H158" s="7" t="s">
        <v>16</v>
      </c>
      <c r="I158" s="4" t="s">
        <v>298</v>
      </c>
      <c r="J158" s="4" t="s">
        <v>143</v>
      </c>
      <c r="K158" s="6">
        <v>1000</v>
      </c>
      <c r="L158" s="6">
        <v>500</v>
      </c>
      <c r="M158" s="6">
        <v>378</v>
      </c>
      <c r="N158" s="11">
        <v>227</v>
      </c>
      <c r="O158" s="9">
        <v>22.7</v>
      </c>
      <c r="P158" s="9">
        <v>-54.6</v>
      </c>
      <c r="Q158" s="4" t="s">
        <v>3037</v>
      </c>
      <c r="R158" s="4"/>
      <c r="S158" s="1"/>
    </row>
    <row r="159" spans="1:19" ht="28.5">
      <c r="A159" s="1"/>
      <c r="B159" s="5" t="s">
        <v>16</v>
      </c>
      <c r="C159" s="6"/>
      <c r="D159" s="6"/>
      <c r="E159" s="6"/>
      <c r="F159" s="7" t="s">
        <v>16</v>
      </c>
      <c r="G159" s="6"/>
      <c r="H159" s="7" t="s">
        <v>16</v>
      </c>
      <c r="I159" s="4" t="s">
        <v>299</v>
      </c>
      <c r="J159" s="4" t="s">
        <v>76</v>
      </c>
      <c r="K159" s="6">
        <v>200</v>
      </c>
      <c r="L159" s="6">
        <v>80</v>
      </c>
      <c r="M159" s="6">
        <v>111</v>
      </c>
      <c r="N159" s="11">
        <v>131</v>
      </c>
      <c r="O159" s="9">
        <v>65.5</v>
      </c>
      <c r="P159" s="9">
        <v>63.8</v>
      </c>
      <c r="Q159" s="4" t="s">
        <v>3038</v>
      </c>
      <c r="R159" s="4"/>
      <c r="S159" s="1"/>
    </row>
    <row r="160" spans="1:19">
      <c r="A160" s="1"/>
      <c r="B160" s="5" t="s">
        <v>16</v>
      </c>
      <c r="C160" s="6"/>
      <c r="D160" s="6"/>
      <c r="E160" s="6"/>
      <c r="F160" s="7" t="s">
        <v>16</v>
      </c>
      <c r="G160" s="6"/>
      <c r="H160" s="7" t="s">
        <v>16</v>
      </c>
      <c r="I160" s="4" t="s">
        <v>300</v>
      </c>
      <c r="J160" s="4" t="s">
        <v>257</v>
      </c>
      <c r="K160" s="6">
        <v>1500</v>
      </c>
      <c r="L160" s="6">
        <v>750</v>
      </c>
      <c r="M160" s="6">
        <v>292</v>
      </c>
      <c r="N160" s="11">
        <v>596</v>
      </c>
      <c r="O160" s="9">
        <v>39.700000000000003</v>
      </c>
      <c r="P160" s="9">
        <v>-20.5</v>
      </c>
      <c r="Q160" s="4" t="s">
        <v>3039</v>
      </c>
      <c r="R160" s="4"/>
      <c r="S160" s="1"/>
    </row>
    <row r="161" spans="1:19" ht="28.5">
      <c r="A161" s="1"/>
      <c r="B161" s="5" t="s">
        <v>16</v>
      </c>
      <c r="C161" s="6"/>
      <c r="D161" s="6"/>
      <c r="E161" s="6"/>
      <c r="F161" s="7" t="s">
        <v>16</v>
      </c>
      <c r="G161" s="6"/>
      <c r="H161" s="7" t="s">
        <v>16</v>
      </c>
      <c r="I161" s="4" t="s">
        <v>301</v>
      </c>
      <c r="J161" s="4" t="s">
        <v>302</v>
      </c>
      <c r="K161" s="6">
        <v>15</v>
      </c>
      <c r="L161" s="6">
        <v>8</v>
      </c>
      <c r="M161" s="6">
        <v>6</v>
      </c>
      <c r="N161" s="11">
        <v>214</v>
      </c>
      <c r="O161" s="9">
        <v>1426.7</v>
      </c>
      <c r="P161" s="9">
        <v>2575</v>
      </c>
      <c r="Q161" s="4" t="s">
        <v>3040</v>
      </c>
      <c r="R161" s="4"/>
      <c r="S161" s="1"/>
    </row>
    <row r="162" spans="1:19" ht="28.5">
      <c r="A162" s="1"/>
      <c r="B162" s="5" t="s">
        <v>16</v>
      </c>
      <c r="C162" s="6"/>
      <c r="D162" s="6"/>
      <c r="E162" s="6"/>
      <c r="F162" s="7" t="s">
        <v>16</v>
      </c>
      <c r="G162" s="6"/>
      <c r="H162" s="7" t="s">
        <v>16</v>
      </c>
      <c r="I162" s="4" t="s">
        <v>303</v>
      </c>
      <c r="J162" s="4" t="s">
        <v>304</v>
      </c>
      <c r="K162" s="6">
        <v>500</v>
      </c>
      <c r="L162" s="6">
        <v>200</v>
      </c>
      <c r="M162" s="6">
        <v>109</v>
      </c>
      <c r="N162" s="11">
        <v>125</v>
      </c>
      <c r="O162" s="9">
        <v>25</v>
      </c>
      <c r="P162" s="9">
        <v>-37.5</v>
      </c>
      <c r="Q162" s="4" t="s">
        <v>3041</v>
      </c>
      <c r="R162" s="4"/>
      <c r="S162" s="1"/>
    </row>
    <row r="163" spans="1:19" ht="28.5">
      <c r="A163" s="1"/>
      <c r="B163" s="5" t="s">
        <v>16</v>
      </c>
      <c r="C163" s="6"/>
      <c r="D163" s="6"/>
      <c r="E163" s="6"/>
      <c r="F163" s="7" t="s">
        <v>16</v>
      </c>
      <c r="G163" s="6"/>
      <c r="H163" s="7" t="s">
        <v>16</v>
      </c>
      <c r="I163" s="4" t="s">
        <v>305</v>
      </c>
      <c r="J163" s="4" t="s">
        <v>294</v>
      </c>
      <c r="K163" s="6">
        <v>500</v>
      </c>
      <c r="L163" s="6">
        <v>250</v>
      </c>
      <c r="M163" s="6">
        <v>225</v>
      </c>
      <c r="N163" s="11">
        <v>208</v>
      </c>
      <c r="O163" s="9">
        <v>41.6</v>
      </c>
      <c r="P163" s="9">
        <v>-16.8</v>
      </c>
      <c r="Q163" s="4" t="s">
        <v>306</v>
      </c>
      <c r="R163" s="4"/>
      <c r="S163" s="1"/>
    </row>
    <row r="164" spans="1:19" ht="28.5">
      <c r="A164" s="4" t="s">
        <v>307</v>
      </c>
      <c r="B164" s="5" t="s">
        <v>231</v>
      </c>
      <c r="C164" s="6"/>
      <c r="D164" s="6">
        <v>138745065</v>
      </c>
      <c r="E164" s="6">
        <v>138745065</v>
      </c>
      <c r="F164" s="7" t="s">
        <v>18</v>
      </c>
      <c r="G164" s="6">
        <v>186821483</v>
      </c>
      <c r="H164" s="8">
        <v>74.3</v>
      </c>
      <c r="I164" s="4" t="s">
        <v>16</v>
      </c>
      <c r="J164" s="4" t="s">
        <v>16</v>
      </c>
      <c r="K164" s="6"/>
      <c r="L164" s="6"/>
      <c r="M164" s="6"/>
      <c r="N164" s="11"/>
      <c r="O164" s="7" t="s">
        <v>16</v>
      </c>
      <c r="P164" s="7" t="s">
        <v>16</v>
      </c>
      <c r="Q164" s="4" t="s">
        <v>16</v>
      </c>
      <c r="R164" s="4"/>
      <c r="S164" s="1"/>
    </row>
    <row r="165" spans="1:19" ht="28.5">
      <c r="A165" s="4" t="s">
        <v>308</v>
      </c>
      <c r="B165" s="5" t="s">
        <v>16</v>
      </c>
      <c r="C165" s="6"/>
      <c r="D165" s="6"/>
      <c r="E165" s="6"/>
      <c r="F165" s="7" t="s">
        <v>16</v>
      </c>
      <c r="G165" s="6"/>
      <c r="H165" s="7" t="s">
        <v>16</v>
      </c>
      <c r="I165" s="4" t="s">
        <v>309</v>
      </c>
      <c r="J165" s="4" t="s">
        <v>310</v>
      </c>
      <c r="K165" s="6">
        <v>8580</v>
      </c>
      <c r="L165" s="6">
        <v>4290</v>
      </c>
      <c r="M165" s="6">
        <v>1268</v>
      </c>
      <c r="N165" s="11">
        <v>7220</v>
      </c>
      <c r="O165" s="9">
        <v>84.1</v>
      </c>
      <c r="P165" s="9">
        <v>68.3</v>
      </c>
      <c r="Q165" s="4" t="s">
        <v>3430</v>
      </c>
      <c r="R165" s="4"/>
      <c r="S165" s="1"/>
    </row>
    <row r="166" spans="1:19" ht="42.75">
      <c r="A166" s="1"/>
      <c r="B166" s="5" t="s">
        <v>16</v>
      </c>
      <c r="C166" s="6"/>
      <c r="D166" s="6"/>
      <c r="E166" s="6"/>
      <c r="F166" s="7" t="s">
        <v>16</v>
      </c>
      <c r="G166" s="6"/>
      <c r="H166" s="7" t="s">
        <v>16</v>
      </c>
      <c r="I166" s="4" t="s">
        <v>311</v>
      </c>
      <c r="J166" s="4" t="s">
        <v>312</v>
      </c>
      <c r="K166" s="6">
        <v>1600</v>
      </c>
      <c r="L166" s="6">
        <v>800</v>
      </c>
      <c r="M166" s="6">
        <v>462</v>
      </c>
      <c r="N166" s="11">
        <v>520</v>
      </c>
      <c r="O166" s="9">
        <v>32.5</v>
      </c>
      <c r="P166" s="9">
        <v>-35</v>
      </c>
      <c r="Q166" s="4" t="s">
        <v>3042</v>
      </c>
      <c r="R166" s="4"/>
      <c r="S166" s="1"/>
    </row>
    <row r="167" spans="1:19" ht="57">
      <c r="A167" s="1"/>
      <c r="B167" s="5" t="s">
        <v>16</v>
      </c>
      <c r="C167" s="6"/>
      <c r="D167" s="6"/>
      <c r="E167" s="6"/>
      <c r="F167" s="7" t="s">
        <v>16</v>
      </c>
      <c r="G167" s="6"/>
      <c r="H167" s="7" t="s">
        <v>16</v>
      </c>
      <c r="I167" s="4" t="s">
        <v>313</v>
      </c>
      <c r="J167" s="4" t="s">
        <v>314</v>
      </c>
      <c r="K167" s="6">
        <v>12</v>
      </c>
      <c r="L167" s="6">
        <v>6</v>
      </c>
      <c r="M167" s="6">
        <v>2</v>
      </c>
      <c r="N167" s="11">
        <v>1</v>
      </c>
      <c r="O167" s="9">
        <v>8.3000000000000007</v>
      </c>
      <c r="P167" s="9">
        <v>-83.3</v>
      </c>
      <c r="Q167" s="4" t="s">
        <v>3043</v>
      </c>
      <c r="R167" s="4"/>
      <c r="S167" s="1"/>
    </row>
    <row r="168" spans="1:19" s="23" customFormat="1" ht="30">
      <c r="A168" s="19" t="s">
        <v>315</v>
      </c>
      <c r="B168" s="13" t="s">
        <v>16</v>
      </c>
      <c r="C168" s="20"/>
      <c r="D168" s="20"/>
      <c r="E168" s="20"/>
      <c r="F168" s="21" t="s">
        <v>16</v>
      </c>
      <c r="G168" s="20"/>
      <c r="H168" s="21" t="s">
        <v>16</v>
      </c>
      <c r="I168" s="19" t="s">
        <v>16</v>
      </c>
      <c r="J168" s="19" t="s">
        <v>16</v>
      </c>
      <c r="K168" s="20"/>
      <c r="L168" s="20"/>
      <c r="M168" s="20"/>
      <c r="N168" s="22"/>
      <c r="O168" s="21" t="s">
        <v>16</v>
      </c>
      <c r="P168" s="21" t="s">
        <v>16</v>
      </c>
      <c r="Q168" s="19" t="s">
        <v>16</v>
      </c>
      <c r="R168" s="19"/>
      <c r="S168" s="18"/>
    </row>
    <row r="169" spans="1:19" ht="28.5">
      <c r="A169" s="4" t="s">
        <v>316</v>
      </c>
      <c r="B169" s="5" t="s">
        <v>231</v>
      </c>
      <c r="C169" s="6">
        <v>7278049</v>
      </c>
      <c r="D169" s="6">
        <v>8010301</v>
      </c>
      <c r="E169" s="6">
        <v>732252</v>
      </c>
      <c r="F169" s="8">
        <v>10.1</v>
      </c>
      <c r="G169" s="6">
        <v>148173676</v>
      </c>
      <c r="H169" s="8">
        <v>5.4</v>
      </c>
      <c r="I169" s="4" t="s">
        <v>16</v>
      </c>
      <c r="J169" s="4" t="s">
        <v>16</v>
      </c>
      <c r="K169" s="6"/>
      <c r="L169" s="6"/>
      <c r="M169" s="6"/>
      <c r="N169" s="11"/>
      <c r="O169" s="7" t="s">
        <v>16</v>
      </c>
      <c r="P169" s="7" t="s">
        <v>16</v>
      </c>
      <c r="Q169" s="4" t="s">
        <v>16</v>
      </c>
      <c r="R169" s="4"/>
      <c r="S169" s="1"/>
    </row>
    <row r="170" spans="1:19" ht="28.5">
      <c r="A170" s="4" t="s">
        <v>317</v>
      </c>
      <c r="B170" s="5" t="s">
        <v>16</v>
      </c>
      <c r="C170" s="6"/>
      <c r="D170" s="6"/>
      <c r="E170" s="6"/>
      <c r="F170" s="7" t="s">
        <v>16</v>
      </c>
      <c r="G170" s="6"/>
      <c r="H170" s="7" t="s">
        <v>16</v>
      </c>
      <c r="I170" s="4" t="s">
        <v>318</v>
      </c>
      <c r="J170" s="4" t="s">
        <v>319</v>
      </c>
      <c r="K170" s="6">
        <v>37</v>
      </c>
      <c r="L170" s="6">
        <v>23</v>
      </c>
      <c r="M170" s="6">
        <v>0</v>
      </c>
      <c r="N170" s="11">
        <v>19</v>
      </c>
      <c r="O170" s="9">
        <v>51.4</v>
      </c>
      <c r="P170" s="9">
        <v>-17.399999999999999</v>
      </c>
      <c r="Q170" s="4" t="s">
        <v>320</v>
      </c>
      <c r="R170" s="4"/>
      <c r="S170" s="1"/>
    </row>
    <row r="171" spans="1:19" ht="28.5">
      <c r="A171" s="1"/>
      <c r="B171" s="5" t="s">
        <v>16</v>
      </c>
      <c r="C171" s="6"/>
      <c r="D171" s="6"/>
      <c r="E171" s="6"/>
      <c r="F171" s="7" t="s">
        <v>16</v>
      </c>
      <c r="G171" s="6"/>
      <c r="H171" s="7" t="s">
        <v>16</v>
      </c>
      <c r="I171" s="4" t="s">
        <v>321</v>
      </c>
      <c r="J171" s="4" t="s">
        <v>322</v>
      </c>
      <c r="K171" s="6">
        <v>1200</v>
      </c>
      <c r="L171" s="6">
        <v>570</v>
      </c>
      <c r="M171" s="6">
        <v>670</v>
      </c>
      <c r="N171" s="11">
        <v>94</v>
      </c>
      <c r="O171" s="9">
        <v>7.8</v>
      </c>
      <c r="P171" s="9">
        <v>-83.5</v>
      </c>
      <c r="Q171" s="4" t="s">
        <v>323</v>
      </c>
      <c r="R171" s="4"/>
      <c r="S171" s="1"/>
    </row>
    <row r="172" spans="1:19" ht="42.75">
      <c r="A172" s="1"/>
      <c r="B172" s="5" t="s">
        <v>16</v>
      </c>
      <c r="C172" s="6"/>
      <c r="D172" s="6"/>
      <c r="E172" s="6"/>
      <c r="F172" s="7" t="s">
        <v>16</v>
      </c>
      <c r="G172" s="6"/>
      <c r="H172" s="7" t="s">
        <v>16</v>
      </c>
      <c r="I172" s="4" t="s">
        <v>324</v>
      </c>
      <c r="J172" s="4" t="s">
        <v>325</v>
      </c>
      <c r="K172" s="6">
        <v>240000</v>
      </c>
      <c r="L172" s="6">
        <v>120000</v>
      </c>
      <c r="M172" s="6">
        <v>90500</v>
      </c>
      <c r="N172" s="11">
        <v>76485</v>
      </c>
      <c r="O172" s="9">
        <v>31.9</v>
      </c>
      <c r="P172" s="9">
        <v>-36.299999999999997</v>
      </c>
      <c r="Q172" s="4" t="s">
        <v>326</v>
      </c>
      <c r="R172" s="4"/>
      <c r="S172" s="1"/>
    </row>
    <row r="173" spans="1:19" ht="42.75">
      <c r="A173" s="1"/>
      <c r="B173" s="5" t="s">
        <v>16</v>
      </c>
      <c r="C173" s="6"/>
      <c r="D173" s="6"/>
      <c r="E173" s="6"/>
      <c r="F173" s="7" t="s">
        <v>16</v>
      </c>
      <c r="G173" s="6"/>
      <c r="H173" s="7" t="s">
        <v>16</v>
      </c>
      <c r="I173" s="4" t="s">
        <v>324</v>
      </c>
      <c r="J173" s="4" t="s">
        <v>327</v>
      </c>
      <c r="K173" s="6">
        <v>6000</v>
      </c>
      <c r="L173" s="6">
        <v>6000</v>
      </c>
      <c r="M173" s="6">
        <v>5400</v>
      </c>
      <c r="N173" s="11">
        <v>5400</v>
      </c>
      <c r="O173" s="7" t="s">
        <v>57</v>
      </c>
      <c r="P173" s="9">
        <v>-10</v>
      </c>
      <c r="Q173" s="4" t="s">
        <v>326</v>
      </c>
      <c r="R173" s="4"/>
      <c r="S173" s="1"/>
    </row>
    <row r="174" spans="1:19">
      <c r="A174" s="1"/>
      <c r="B174" s="5" t="s">
        <v>16</v>
      </c>
      <c r="C174" s="6"/>
      <c r="D174" s="6"/>
      <c r="E174" s="6"/>
      <c r="F174" s="7" t="s">
        <v>16</v>
      </c>
      <c r="G174" s="6"/>
      <c r="H174" s="7" t="s">
        <v>16</v>
      </c>
      <c r="I174" s="4" t="s">
        <v>328</v>
      </c>
      <c r="J174" s="4" t="s">
        <v>76</v>
      </c>
      <c r="K174" s="6">
        <v>5400</v>
      </c>
      <c r="L174" s="6">
        <v>2700</v>
      </c>
      <c r="M174" s="6">
        <v>2607</v>
      </c>
      <c r="N174" s="11">
        <v>2958</v>
      </c>
      <c r="O174" s="9">
        <v>54.8</v>
      </c>
      <c r="P174" s="9">
        <v>9.6</v>
      </c>
      <c r="Q174" s="4" t="s">
        <v>329</v>
      </c>
      <c r="R174" s="4"/>
      <c r="S174" s="1"/>
    </row>
    <row r="175" spans="1:19" ht="42.75">
      <c r="A175" s="1"/>
      <c r="B175" s="5" t="s">
        <v>16</v>
      </c>
      <c r="C175" s="6"/>
      <c r="D175" s="6"/>
      <c r="E175" s="6"/>
      <c r="F175" s="7" t="s">
        <v>16</v>
      </c>
      <c r="G175" s="6"/>
      <c r="H175" s="7" t="s">
        <v>16</v>
      </c>
      <c r="I175" s="4" t="s">
        <v>330</v>
      </c>
      <c r="J175" s="4" t="s">
        <v>331</v>
      </c>
      <c r="K175" s="6">
        <v>50</v>
      </c>
      <c r="L175" s="6">
        <v>28</v>
      </c>
      <c r="M175" s="6">
        <v>22</v>
      </c>
      <c r="N175" s="11">
        <v>22</v>
      </c>
      <c r="O175" s="9">
        <v>44</v>
      </c>
      <c r="P175" s="9">
        <v>-21.4</v>
      </c>
      <c r="Q175" s="4" t="s">
        <v>332</v>
      </c>
      <c r="R175" s="4"/>
      <c r="S175" s="1"/>
    </row>
    <row r="176" spans="1:19" ht="42.75">
      <c r="A176" s="4" t="s">
        <v>333</v>
      </c>
      <c r="B176" s="5" t="s">
        <v>231</v>
      </c>
      <c r="C176" s="6">
        <v>1038027</v>
      </c>
      <c r="D176" s="6">
        <v>64968789</v>
      </c>
      <c r="E176" s="6">
        <v>63930762</v>
      </c>
      <c r="F176" s="8">
        <v>6158.9</v>
      </c>
      <c r="G176" s="6">
        <v>549838086</v>
      </c>
      <c r="H176" s="8">
        <v>11.8</v>
      </c>
      <c r="I176" s="4" t="s">
        <v>16</v>
      </c>
      <c r="J176" s="4" t="s">
        <v>16</v>
      </c>
      <c r="K176" s="6"/>
      <c r="L176" s="6"/>
      <c r="M176" s="6"/>
      <c r="N176" s="11"/>
      <c r="O176" s="7" t="s">
        <v>16</v>
      </c>
      <c r="P176" s="7" t="s">
        <v>16</v>
      </c>
      <c r="Q176" s="4" t="s">
        <v>16</v>
      </c>
      <c r="R176" s="4"/>
      <c r="S176" s="1"/>
    </row>
    <row r="177" spans="1:20" ht="28.5">
      <c r="A177" s="4" t="s">
        <v>334</v>
      </c>
      <c r="B177" s="5" t="s">
        <v>16</v>
      </c>
      <c r="C177" s="6"/>
      <c r="D177" s="6"/>
      <c r="E177" s="6"/>
      <c r="F177" s="7" t="s">
        <v>16</v>
      </c>
      <c r="G177" s="6"/>
      <c r="H177" s="7" t="s">
        <v>16</v>
      </c>
      <c r="I177" s="4" t="s">
        <v>335</v>
      </c>
      <c r="J177" s="4" t="s">
        <v>132</v>
      </c>
      <c r="K177" s="6">
        <v>2</v>
      </c>
      <c r="L177" s="6">
        <v>2</v>
      </c>
      <c r="M177" s="6">
        <v>0</v>
      </c>
      <c r="N177" s="11">
        <v>2</v>
      </c>
      <c r="O177" s="9">
        <v>100</v>
      </c>
      <c r="P177" s="9">
        <v>0</v>
      </c>
      <c r="Q177" s="4" t="s">
        <v>336</v>
      </c>
      <c r="R177" s="4"/>
      <c r="S177" s="1"/>
    </row>
    <row r="178" spans="1:20" ht="28.5">
      <c r="A178" s="1"/>
      <c r="B178" s="5" t="s">
        <v>16</v>
      </c>
      <c r="C178" s="6"/>
      <c r="D178" s="6"/>
      <c r="E178" s="6"/>
      <c r="F178" s="7" t="s">
        <v>16</v>
      </c>
      <c r="G178" s="6"/>
      <c r="H178" s="7" t="s">
        <v>16</v>
      </c>
      <c r="I178" s="4" t="s">
        <v>337</v>
      </c>
      <c r="J178" s="4" t="s">
        <v>338</v>
      </c>
      <c r="K178" s="6">
        <v>22</v>
      </c>
      <c r="L178" s="6">
        <v>0</v>
      </c>
      <c r="M178" s="6">
        <v>0</v>
      </c>
      <c r="N178" s="11">
        <v>0</v>
      </c>
      <c r="O178" s="7" t="s">
        <v>18</v>
      </c>
      <c r="P178" s="9">
        <v>0</v>
      </c>
      <c r="Q178" s="4" t="s">
        <v>16</v>
      </c>
      <c r="R178" s="4"/>
      <c r="S178" s="1"/>
    </row>
    <row r="179" spans="1:20" ht="28.5">
      <c r="A179" s="1"/>
      <c r="B179" s="5" t="s">
        <v>16</v>
      </c>
      <c r="C179" s="6"/>
      <c r="D179" s="6"/>
      <c r="E179" s="6"/>
      <c r="F179" s="7" t="s">
        <v>16</v>
      </c>
      <c r="G179" s="6"/>
      <c r="H179" s="7" t="s">
        <v>16</v>
      </c>
      <c r="I179" s="4" t="s">
        <v>339</v>
      </c>
      <c r="J179" s="4" t="s">
        <v>338</v>
      </c>
      <c r="K179" s="6">
        <v>10</v>
      </c>
      <c r="L179" s="6">
        <v>0</v>
      </c>
      <c r="M179" s="6">
        <v>0</v>
      </c>
      <c r="N179" s="11">
        <v>0</v>
      </c>
      <c r="O179" s="7" t="s">
        <v>18</v>
      </c>
      <c r="P179" s="9">
        <v>0</v>
      </c>
      <c r="Q179" s="4" t="s">
        <v>16</v>
      </c>
      <c r="R179" s="4"/>
      <c r="S179" s="1"/>
    </row>
    <row r="180" spans="1:20" s="23" customFormat="1" ht="45">
      <c r="A180" s="19" t="s">
        <v>340</v>
      </c>
      <c r="B180" s="13" t="s">
        <v>16</v>
      </c>
      <c r="C180" s="20">
        <f>SUM(C96:C179)</f>
        <v>352827190</v>
      </c>
      <c r="D180" s="20">
        <f>SUM(D96:D179)</f>
        <v>594819831</v>
      </c>
      <c r="E180" s="20">
        <f>+D180-C180</f>
        <v>241992641</v>
      </c>
      <c r="F180" s="21" t="s">
        <v>16</v>
      </c>
      <c r="G180" s="20">
        <f>SUM(G96:G179)</f>
        <v>2307362930</v>
      </c>
      <c r="H180" s="21" t="s">
        <v>16</v>
      </c>
      <c r="I180" s="19" t="s">
        <v>16</v>
      </c>
      <c r="J180" s="19" t="s">
        <v>16</v>
      </c>
      <c r="K180" s="20"/>
      <c r="L180" s="20"/>
      <c r="M180" s="20"/>
      <c r="N180" s="22"/>
      <c r="O180" s="21" t="s">
        <v>16</v>
      </c>
      <c r="P180" s="21" t="s">
        <v>16</v>
      </c>
      <c r="Q180" s="19" t="s">
        <v>16</v>
      </c>
      <c r="R180" s="19"/>
      <c r="S180" s="18"/>
    </row>
    <row r="181" spans="1:20">
      <c r="A181" s="16" t="s">
        <v>341</v>
      </c>
      <c r="B181" s="17" t="s">
        <v>16</v>
      </c>
      <c r="C181" s="17"/>
      <c r="D181" s="17"/>
      <c r="E181" s="17"/>
      <c r="F181" s="17" t="s">
        <v>16</v>
      </c>
      <c r="G181" s="17"/>
      <c r="H181" s="17" t="s">
        <v>16</v>
      </c>
      <c r="I181" s="17" t="s">
        <v>16</v>
      </c>
      <c r="J181" s="17" t="s">
        <v>16</v>
      </c>
      <c r="K181" s="17"/>
      <c r="L181" s="17"/>
      <c r="M181" s="17"/>
      <c r="N181" s="17"/>
      <c r="O181" s="17" t="s">
        <v>16</v>
      </c>
      <c r="P181" s="17" t="s">
        <v>16</v>
      </c>
      <c r="Q181" s="17" t="s">
        <v>16</v>
      </c>
    </row>
    <row r="182" spans="1:20" s="42" customFormat="1" ht="30">
      <c r="A182" s="35" t="s">
        <v>342</v>
      </c>
      <c r="B182" s="36" t="s">
        <v>16</v>
      </c>
      <c r="C182" s="37"/>
      <c r="D182" s="37"/>
      <c r="E182" s="37"/>
      <c r="F182" s="38" t="s">
        <v>16</v>
      </c>
      <c r="G182" s="37"/>
      <c r="H182" s="38" t="s">
        <v>16</v>
      </c>
      <c r="I182" s="35" t="s">
        <v>16</v>
      </c>
      <c r="J182" s="35" t="s">
        <v>16</v>
      </c>
      <c r="K182" s="37"/>
      <c r="L182" s="37"/>
      <c r="M182" s="37"/>
      <c r="N182" s="39"/>
      <c r="O182" s="38" t="s">
        <v>16</v>
      </c>
      <c r="P182" s="38" t="s">
        <v>16</v>
      </c>
      <c r="Q182" s="35" t="s">
        <v>16</v>
      </c>
      <c r="R182" s="35"/>
      <c r="S182" s="34"/>
    </row>
    <row r="183" spans="1:20" s="43" customFormat="1" ht="28.5">
      <c r="A183" s="29" t="s">
        <v>343</v>
      </c>
      <c r="B183" s="30" t="s">
        <v>344</v>
      </c>
      <c r="C183" s="28">
        <v>591706105</v>
      </c>
      <c r="D183" s="28">
        <v>1095790836</v>
      </c>
      <c r="E183" s="28">
        <v>504084731</v>
      </c>
      <c r="F183" s="40">
        <v>85.2</v>
      </c>
      <c r="G183" s="28">
        <v>1993353972</v>
      </c>
      <c r="H183" s="40">
        <v>55</v>
      </c>
      <c r="I183" s="29" t="s">
        <v>16</v>
      </c>
      <c r="J183" s="29" t="s">
        <v>16</v>
      </c>
      <c r="K183" s="28"/>
      <c r="L183" s="28"/>
      <c r="M183" s="28"/>
      <c r="N183" s="32"/>
      <c r="O183" s="31" t="s">
        <v>16</v>
      </c>
      <c r="P183" s="31" t="s">
        <v>16</v>
      </c>
      <c r="Q183" s="29" t="s">
        <v>16</v>
      </c>
      <c r="R183" s="29"/>
      <c r="S183" s="33"/>
    </row>
    <row r="184" spans="1:20" s="43" customFormat="1" ht="28.5">
      <c r="A184" s="29" t="s">
        <v>345</v>
      </c>
      <c r="B184" s="30" t="s">
        <v>16</v>
      </c>
      <c r="C184" s="28"/>
      <c r="D184" s="28"/>
      <c r="E184" s="28"/>
      <c r="F184" s="31" t="s">
        <v>16</v>
      </c>
      <c r="G184" s="28"/>
      <c r="H184" s="31" t="s">
        <v>16</v>
      </c>
      <c r="I184" s="29" t="s">
        <v>346</v>
      </c>
      <c r="J184" s="29" t="s">
        <v>347</v>
      </c>
      <c r="K184" s="28">
        <v>13104000</v>
      </c>
      <c r="L184" s="28">
        <v>6552000</v>
      </c>
      <c r="M184" s="28">
        <v>5585068</v>
      </c>
      <c r="N184" s="32">
        <v>6907071</v>
      </c>
      <c r="O184" s="27">
        <v>52.709638278388283</v>
      </c>
      <c r="P184" s="27">
        <v>5.4192765567765599</v>
      </c>
      <c r="Q184" s="29" t="s">
        <v>348</v>
      </c>
      <c r="R184" s="46"/>
      <c r="S184" s="33"/>
    </row>
    <row r="185" spans="1:20" s="43" customFormat="1" ht="28.5">
      <c r="A185" s="33"/>
      <c r="B185" s="30" t="s">
        <v>16</v>
      </c>
      <c r="C185" s="28"/>
      <c r="D185" s="28"/>
      <c r="E185" s="28"/>
      <c r="F185" s="31" t="s">
        <v>16</v>
      </c>
      <c r="G185" s="28"/>
      <c r="H185" s="31" t="s">
        <v>16</v>
      </c>
      <c r="I185" s="29" t="s">
        <v>349</v>
      </c>
      <c r="J185" s="29" t="s">
        <v>37</v>
      </c>
      <c r="K185" s="28">
        <v>9</v>
      </c>
      <c r="L185" s="28">
        <v>4</v>
      </c>
      <c r="M185" s="28">
        <v>3</v>
      </c>
      <c r="N185" s="32">
        <v>3</v>
      </c>
      <c r="O185" s="27">
        <v>33.333333333333329</v>
      </c>
      <c r="P185" s="27">
        <v>-25</v>
      </c>
      <c r="Q185" s="29" t="s">
        <v>3420</v>
      </c>
      <c r="R185" s="46"/>
      <c r="S185" s="33"/>
    </row>
    <row r="186" spans="1:20" s="43" customFormat="1" ht="28.5">
      <c r="A186" s="33"/>
      <c r="B186" s="30" t="s">
        <v>16</v>
      </c>
      <c r="C186" s="28"/>
      <c r="D186" s="28"/>
      <c r="E186" s="28"/>
      <c r="F186" s="31" t="s">
        <v>16</v>
      </c>
      <c r="G186" s="28"/>
      <c r="H186" s="31" t="s">
        <v>16</v>
      </c>
      <c r="I186" s="29" t="s">
        <v>350</v>
      </c>
      <c r="J186" s="29" t="s">
        <v>163</v>
      </c>
      <c r="K186" s="28">
        <v>7</v>
      </c>
      <c r="L186" s="28">
        <v>3</v>
      </c>
      <c r="M186" s="28">
        <v>3</v>
      </c>
      <c r="N186" s="32">
        <v>3</v>
      </c>
      <c r="O186" s="27">
        <v>42.857142857142854</v>
      </c>
      <c r="P186" s="27">
        <v>0</v>
      </c>
      <c r="Q186" s="29" t="s">
        <v>2802</v>
      </c>
      <c r="R186" s="46"/>
      <c r="S186" s="33"/>
    </row>
    <row r="187" spans="1:20" s="43" customFormat="1" ht="28.5">
      <c r="A187" s="33"/>
      <c r="B187" s="30" t="s">
        <v>16</v>
      </c>
      <c r="C187" s="28"/>
      <c r="D187" s="28"/>
      <c r="E187" s="28"/>
      <c r="F187" s="31" t="s">
        <v>16</v>
      </c>
      <c r="G187" s="28"/>
      <c r="H187" s="31" t="s">
        <v>16</v>
      </c>
      <c r="I187" s="29" t="s">
        <v>351</v>
      </c>
      <c r="J187" s="29" t="s">
        <v>347</v>
      </c>
      <c r="K187" s="28">
        <v>1045800</v>
      </c>
      <c r="L187" s="28">
        <v>522900</v>
      </c>
      <c r="M187" s="28">
        <v>463637</v>
      </c>
      <c r="N187" s="32">
        <v>668373</v>
      </c>
      <c r="O187" s="27">
        <v>63.910212277682156</v>
      </c>
      <c r="P187" s="27">
        <v>27.820424555364308</v>
      </c>
      <c r="Q187" s="29" t="s">
        <v>3350</v>
      </c>
      <c r="R187" s="46"/>
      <c r="S187" s="33"/>
    </row>
    <row r="188" spans="1:20" s="23" customFormat="1" ht="30">
      <c r="A188" s="19" t="s">
        <v>352</v>
      </c>
      <c r="B188" s="13" t="s">
        <v>16</v>
      </c>
      <c r="C188" s="20"/>
      <c r="D188" s="20"/>
      <c r="E188" s="20"/>
      <c r="F188" s="21" t="s">
        <v>16</v>
      </c>
      <c r="G188" s="20"/>
      <c r="H188" s="21" t="s">
        <v>16</v>
      </c>
      <c r="I188" s="19" t="s">
        <v>16</v>
      </c>
      <c r="J188" s="19" t="s">
        <v>16</v>
      </c>
      <c r="K188" s="20"/>
      <c r="L188" s="20"/>
      <c r="M188" s="20"/>
      <c r="N188" s="22"/>
      <c r="O188" s="21" t="s">
        <v>16</v>
      </c>
      <c r="P188" s="21" t="s">
        <v>16</v>
      </c>
      <c r="Q188" s="19" t="s">
        <v>16</v>
      </c>
      <c r="R188" s="19"/>
      <c r="S188" s="18"/>
    </row>
    <row r="189" spans="1:20" ht="42.75">
      <c r="A189" s="4" t="s">
        <v>353</v>
      </c>
      <c r="B189" s="5" t="s">
        <v>344</v>
      </c>
      <c r="C189" s="6">
        <v>418520128</v>
      </c>
      <c r="D189" s="6">
        <v>594600297</v>
      </c>
      <c r="E189" s="6">
        <v>176080169</v>
      </c>
      <c r="F189" s="8">
        <v>42.1</v>
      </c>
      <c r="G189" s="6">
        <v>1218319829</v>
      </c>
      <c r="H189" s="8">
        <v>48.8</v>
      </c>
      <c r="I189" s="4" t="s">
        <v>16</v>
      </c>
      <c r="J189" s="4" t="s">
        <v>16</v>
      </c>
      <c r="K189" s="6"/>
      <c r="L189" s="6"/>
      <c r="M189" s="6"/>
      <c r="N189" s="11"/>
      <c r="O189" s="7" t="s">
        <v>16</v>
      </c>
      <c r="P189" s="7" t="s">
        <v>16</v>
      </c>
      <c r="Q189" s="4" t="s">
        <v>16</v>
      </c>
      <c r="R189" s="4"/>
      <c r="S189" s="1"/>
    </row>
    <row r="190" spans="1:20" ht="42.75">
      <c r="A190" s="4" t="s">
        <v>354</v>
      </c>
      <c r="B190" s="5" t="s">
        <v>16</v>
      </c>
      <c r="C190" s="6"/>
      <c r="D190" s="6"/>
      <c r="E190" s="6"/>
      <c r="F190" s="7" t="s">
        <v>16</v>
      </c>
      <c r="G190" s="6"/>
      <c r="H190" s="7" t="s">
        <v>16</v>
      </c>
      <c r="I190" s="4" t="s">
        <v>355</v>
      </c>
      <c r="J190" s="4" t="s">
        <v>112</v>
      </c>
      <c r="K190" s="6">
        <v>59396602</v>
      </c>
      <c r="L190" s="6">
        <v>30139123</v>
      </c>
      <c r="M190" s="6">
        <v>27906595</v>
      </c>
      <c r="N190" s="11">
        <v>31002941</v>
      </c>
      <c r="O190" s="9">
        <v>52.2</v>
      </c>
      <c r="P190" s="9">
        <v>2.9</v>
      </c>
      <c r="Q190" s="29" t="s">
        <v>356</v>
      </c>
      <c r="R190" s="29"/>
      <c r="S190" s="33"/>
      <c r="T190" s="43"/>
    </row>
    <row r="191" spans="1:20" ht="57">
      <c r="A191" s="1"/>
      <c r="B191" s="5" t="s">
        <v>16</v>
      </c>
      <c r="C191" s="6"/>
      <c r="D191" s="6"/>
      <c r="E191" s="6"/>
      <c r="F191" s="7" t="s">
        <v>16</v>
      </c>
      <c r="G191" s="6"/>
      <c r="H191" s="7" t="s">
        <v>16</v>
      </c>
      <c r="I191" s="4" t="s">
        <v>162</v>
      </c>
      <c r="J191" s="4" t="s">
        <v>357</v>
      </c>
      <c r="K191" s="6">
        <v>3000</v>
      </c>
      <c r="L191" s="6">
        <v>1200</v>
      </c>
      <c r="M191" s="44" t="s">
        <v>2957</v>
      </c>
      <c r="N191" s="11">
        <v>1324</v>
      </c>
      <c r="O191" s="9">
        <v>44.1</v>
      </c>
      <c r="P191" s="9">
        <v>10.3</v>
      </c>
      <c r="Q191" s="29" t="s">
        <v>358</v>
      </c>
      <c r="R191" s="29"/>
      <c r="S191" s="33"/>
      <c r="T191" s="43"/>
    </row>
    <row r="192" spans="1:20" ht="57">
      <c r="A192" s="1"/>
      <c r="B192" s="5" t="s">
        <v>16</v>
      </c>
      <c r="C192" s="6"/>
      <c r="D192" s="6"/>
      <c r="E192" s="6"/>
      <c r="F192" s="7" t="s">
        <v>16</v>
      </c>
      <c r="G192" s="6"/>
      <c r="H192" s="7" t="s">
        <v>16</v>
      </c>
      <c r="I192" s="4" t="s">
        <v>162</v>
      </c>
      <c r="J192" s="4" t="s">
        <v>359</v>
      </c>
      <c r="K192" s="6">
        <v>300</v>
      </c>
      <c r="L192" s="6">
        <v>110</v>
      </c>
      <c r="M192" s="6" t="s">
        <v>2957</v>
      </c>
      <c r="N192" s="11">
        <v>63</v>
      </c>
      <c r="O192" s="9">
        <v>21</v>
      </c>
      <c r="P192" s="9">
        <v>-42.7</v>
      </c>
      <c r="Q192" s="29" t="s">
        <v>360</v>
      </c>
      <c r="R192" s="29"/>
      <c r="S192" s="33"/>
      <c r="T192" s="43"/>
    </row>
    <row r="193" spans="1:20" ht="57">
      <c r="A193" s="1"/>
      <c r="B193" s="5" t="s">
        <v>16</v>
      </c>
      <c r="C193" s="6"/>
      <c r="D193" s="6"/>
      <c r="E193" s="6"/>
      <c r="F193" s="7" t="s">
        <v>16</v>
      </c>
      <c r="G193" s="6"/>
      <c r="H193" s="7" t="s">
        <v>16</v>
      </c>
      <c r="I193" s="4" t="s">
        <v>361</v>
      </c>
      <c r="J193" s="4" t="s">
        <v>143</v>
      </c>
      <c r="K193" s="6">
        <v>41979</v>
      </c>
      <c r="L193" s="6">
        <v>19533</v>
      </c>
      <c r="M193" s="6">
        <v>18603</v>
      </c>
      <c r="N193" s="11">
        <v>15941</v>
      </c>
      <c r="O193" s="9">
        <v>38</v>
      </c>
      <c r="P193" s="9">
        <v>-18.399999999999999</v>
      </c>
      <c r="Q193" s="29" t="s">
        <v>3347</v>
      </c>
      <c r="R193" s="29"/>
      <c r="S193" s="33"/>
      <c r="T193" s="43"/>
    </row>
    <row r="194" spans="1:20" ht="57">
      <c r="A194" s="1"/>
      <c r="B194" s="5" t="s">
        <v>16</v>
      </c>
      <c r="C194" s="6"/>
      <c r="D194" s="6"/>
      <c r="E194" s="6"/>
      <c r="F194" s="7" t="s">
        <v>16</v>
      </c>
      <c r="G194" s="6"/>
      <c r="H194" s="7" t="s">
        <v>16</v>
      </c>
      <c r="I194" s="4" t="s">
        <v>362</v>
      </c>
      <c r="J194" s="4" t="s">
        <v>294</v>
      </c>
      <c r="K194" s="6">
        <v>72994</v>
      </c>
      <c r="L194" s="6">
        <v>34237</v>
      </c>
      <c r="M194" s="6">
        <v>35678</v>
      </c>
      <c r="N194" s="11">
        <v>25439</v>
      </c>
      <c r="O194" s="9">
        <v>34.9</v>
      </c>
      <c r="P194" s="9">
        <v>-25.7</v>
      </c>
      <c r="Q194" s="29" t="s">
        <v>3416</v>
      </c>
      <c r="R194" s="29"/>
      <c r="S194" s="33"/>
      <c r="T194" s="43"/>
    </row>
    <row r="195" spans="1:20" ht="71.25">
      <c r="A195" s="1"/>
      <c r="B195" s="5" t="s">
        <v>16</v>
      </c>
      <c r="C195" s="6"/>
      <c r="D195" s="6"/>
      <c r="E195" s="6"/>
      <c r="F195" s="7" t="s">
        <v>16</v>
      </c>
      <c r="G195" s="6"/>
      <c r="H195" s="7" t="s">
        <v>16</v>
      </c>
      <c r="I195" s="4" t="s">
        <v>363</v>
      </c>
      <c r="J195" s="4" t="s">
        <v>294</v>
      </c>
      <c r="K195" s="6">
        <v>37200</v>
      </c>
      <c r="L195" s="6">
        <v>18625</v>
      </c>
      <c r="M195" s="6">
        <v>20664</v>
      </c>
      <c r="N195" s="11">
        <v>23154</v>
      </c>
      <c r="O195" s="9">
        <v>62.2</v>
      </c>
      <c r="P195" s="9">
        <v>24.3</v>
      </c>
      <c r="Q195" s="29" t="s">
        <v>3348</v>
      </c>
      <c r="R195" s="29"/>
      <c r="S195" s="33"/>
      <c r="T195" s="43"/>
    </row>
    <row r="196" spans="1:20" ht="71.25">
      <c r="A196" s="1"/>
      <c r="B196" s="5" t="s">
        <v>16</v>
      </c>
      <c r="C196" s="6"/>
      <c r="D196" s="6"/>
      <c r="E196" s="6"/>
      <c r="F196" s="7" t="s">
        <v>16</v>
      </c>
      <c r="G196" s="6"/>
      <c r="H196" s="7" t="s">
        <v>16</v>
      </c>
      <c r="I196" s="4" t="s">
        <v>364</v>
      </c>
      <c r="J196" s="4" t="s">
        <v>294</v>
      </c>
      <c r="K196" s="6">
        <v>16000</v>
      </c>
      <c r="L196" s="6">
        <v>8410</v>
      </c>
      <c r="M196" s="6">
        <v>8572</v>
      </c>
      <c r="N196" s="11">
        <v>8055</v>
      </c>
      <c r="O196" s="9">
        <v>50.3</v>
      </c>
      <c r="P196" s="9">
        <v>-4.2</v>
      </c>
      <c r="Q196" s="29" t="s">
        <v>3349</v>
      </c>
      <c r="R196" s="29"/>
      <c r="S196" s="33"/>
      <c r="T196" s="43"/>
    </row>
    <row r="197" spans="1:20" ht="85.5">
      <c r="A197" s="1"/>
      <c r="B197" s="5" t="s">
        <v>16</v>
      </c>
      <c r="C197" s="6"/>
      <c r="D197" s="6"/>
      <c r="E197" s="6"/>
      <c r="F197" s="7" t="s">
        <v>16</v>
      </c>
      <c r="G197" s="6"/>
      <c r="H197" s="7" t="s">
        <v>16</v>
      </c>
      <c r="I197" s="4" t="s">
        <v>365</v>
      </c>
      <c r="J197" s="4" t="s">
        <v>294</v>
      </c>
      <c r="K197" s="6">
        <v>180000</v>
      </c>
      <c r="L197" s="6">
        <v>89351</v>
      </c>
      <c r="M197" s="6">
        <v>102477</v>
      </c>
      <c r="N197" s="11">
        <v>93649</v>
      </c>
      <c r="O197" s="9">
        <v>52</v>
      </c>
      <c r="P197" s="9">
        <v>4.8</v>
      </c>
      <c r="Q197" s="29" t="s">
        <v>3351</v>
      </c>
      <c r="R197" s="29"/>
      <c r="S197" s="33"/>
      <c r="T197" s="43"/>
    </row>
    <row r="198" spans="1:20" ht="71.25">
      <c r="A198" s="1"/>
      <c r="B198" s="5" t="s">
        <v>16</v>
      </c>
      <c r="C198" s="6"/>
      <c r="D198" s="6"/>
      <c r="E198" s="6"/>
      <c r="F198" s="7" t="s">
        <v>16</v>
      </c>
      <c r="G198" s="6"/>
      <c r="H198" s="7" t="s">
        <v>16</v>
      </c>
      <c r="I198" s="4" t="s">
        <v>368</v>
      </c>
      <c r="J198" s="4" t="s">
        <v>369</v>
      </c>
      <c r="K198" s="6">
        <v>1300</v>
      </c>
      <c r="L198" s="6">
        <v>575</v>
      </c>
      <c r="M198" s="6">
        <v>460</v>
      </c>
      <c r="N198" s="11">
        <v>703</v>
      </c>
      <c r="O198" s="9">
        <v>54.1</v>
      </c>
      <c r="P198" s="9">
        <v>22.3</v>
      </c>
      <c r="Q198" s="29" t="s">
        <v>366</v>
      </c>
      <c r="R198" s="29"/>
      <c r="S198" s="33"/>
      <c r="T198" s="43"/>
    </row>
    <row r="199" spans="1:20" ht="71.25">
      <c r="A199" s="1"/>
      <c r="B199" s="5" t="s">
        <v>16</v>
      </c>
      <c r="C199" s="6"/>
      <c r="D199" s="6"/>
      <c r="E199" s="6"/>
      <c r="F199" s="7" t="s">
        <v>16</v>
      </c>
      <c r="G199" s="6"/>
      <c r="H199" s="7" t="s">
        <v>16</v>
      </c>
      <c r="I199" s="4" t="s">
        <v>368</v>
      </c>
      <c r="J199" s="4" t="s">
        <v>370</v>
      </c>
      <c r="K199" s="6">
        <v>9000</v>
      </c>
      <c r="L199" s="6">
        <v>4500</v>
      </c>
      <c r="M199" s="6">
        <v>4328</v>
      </c>
      <c r="N199" s="11">
        <v>4200</v>
      </c>
      <c r="O199" s="9">
        <v>46.7</v>
      </c>
      <c r="P199" s="9">
        <v>-6.7</v>
      </c>
      <c r="Q199" s="29" t="s">
        <v>366</v>
      </c>
      <c r="R199" s="29"/>
      <c r="S199" s="33"/>
      <c r="T199" s="43"/>
    </row>
    <row r="200" spans="1:20" ht="71.25">
      <c r="A200" s="1"/>
      <c r="B200" s="5" t="s">
        <v>16</v>
      </c>
      <c r="C200" s="6"/>
      <c r="D200" s="6"/>
      <c r="E200" s="6"/>
      <c r="F200" s="7" t="s">
        <v>16</v>
      </c>
      <c r="G200" s="6"/>
      <c r="H200" s="7" t="s">
        <v>16</v>
      </c>
      <c r="I200" s="4" t="s">
        <v>371</v>
      </c>
      <c r="J200" s="4" t="s">
        <v>372</v>
      </c>
      <c r="K200" s="6">
        <v>530</v>
      </c>
      <c r="L200" s="6">
        <v>250</v>
      </c>
      <c r="M200" s="6">
        <v>254</v>
      </c>
      <c r="N200" s="11">
        <v>263</v>
      </c>
      <c r="O200" s="9">
        <v>49.6</v>
      </c>
      <c r="P200" s="9">
        <v>5.2</v>
      </c>
      <c r="Q200" s="29" t="s">
        <v>366</v>
      </c>
      <c r="R200" s="29"/>
      <c r="S200" s="33"/>
      <c r="T200" s="43"/>
    </row>
    <row r="201" spans="1:20" ht="57">
      <c r="A201" s="1"/>
      <c r="B201" s="5" t="s">
        <v>16</v>
      </c>
      <c r="C201" s="6"/>
      <c r="D201" s="6"/>
      <c r="E201" s="6"/>
      <c r="F201" s="7" t="s">
        <v>16</v>
      </c>
      <c r="G201" s="6"/>
      <c r="H201" s="7" t="s">
        <v>16</v>
      </c>
      <c r="I201" s="4" t="s">
        <v>373</v>
      </c>
      <c r="J201" s="4" t="s">
        <v>374</v>
      </c>
      <c r="K201" s="6">
        <v>330</v>
      </c>
      <c r="L201" s="6">
        <v>165</v>
      </c>
      <c r="M201" s="6">
        <v>160</v>
      </c>
      <c r="N201" s="11">
        <v>115</v>
      </c>
      <c r="O201" s="9">
        <v>34.799999999999997</v>
      </c>
      <c r="P201" s="9">
        <v>-30.3</v>
      </c>
      <c r="Q201" s="29" t="s">
        <v>375</v>
      </c>
      <c r="R201" s="29"/>
      <c r="S201" s="33"/>
      <c r="T201" s="43"/>
    </row>
    <row r="202" spans="1:20" ht="42.75">
      <c r="A202" s="1"/>
      <c r="B202" s="5" t="s">
        <v>16</v>
      </c>
      <c r="C202" s="6"/>
      <c r="D202" s="6"/>
      <c r="E202" s="6"/>
      <c r="F202" s="7" t="s">
        <v>16</v>
      </c>
      <c r="G202" s="6"/>
      <c r="H202" s="7" t="s">
        <v>16</v>
      </c>
      <c r="I202" s="4" t="s">
        <v>367</v>
      </c>
      <c r="J202" s="4" t="s">
        <v>376</v>
      </c>
      <c r="K202" s="6">
        <v>520000</v>
      </c>
      <c r="L202" s="6">
        <v>229000</v>
      </c>
      <c r="M202" s="6">
        <v>244012</v>
      </c>
      <c r="N202" s="11">
        <v>336520</v>
      </c>
      <c r="O202" s="9">
        <v>64.7</v>
      </c>
      <c r="P202" s="9">
        <v>47</v>
      </c>
      <c r="Q202" s="29" t="s">
        <v>377</v>
      </c>
      <c r="R202" s="29"/>
      <c r="S202" s="33"/>
      <c r="T202" s="43"/>
    </row>
    <row r="203" spans="1:20" s="23" customFormat="1" ht="30">
      <c r="A203" s="19" t="s">
        <v>378</v>
      </c>
      <c r="B203" s="13" t="s">
        <v>16</v>
      </c>
      <c r="C203" s="20"/>
      <c r="D203" s="20"/>
      <c r="E203" s="20"/>
      <c r="F203" s="21" t="s">
        <v>16</v>
      </c>
      <c r="G203" s="20"/>
      <c r="H203" s="21" t="s">
        <v>16</v>
      </c>
      <c r="I203" s="19" t="s">
        <v>16</v>
      </c>
      <c r="J203" s="19" t="s">
        <v>16</v>
      </c>
      <c r="K203" s="20"/>
      <c r="L203" s="20"/>
      <c r="M203" s="20"/>
      <c r="N203" s="22"/>
      <c r="O203" s="21" t="s">
        <v>16</v>
      </c>
      <c r="P203" s="21" t="s">
        <v>16</v>
      </c>
      <c r="Q203" s="19" t="s">
        <v>16</v>
      </c>
      <c r="R203" s="19"/>
      <c r="S203" s="18"/>
    </row>
    <row r="204" spans="1:20">
      <c r="A204" s="4" t="s">
        <v>379</v>
      </c>
      <c r="B204" s="5" t="s">
        <v>380</v>
      </c>
      <c r="C204" s="6">
        <v>142532943</v>
      </c>
      <c r="D204" s="6">
        <v>186770847</v>
      </c>
      <c r="E204" s="6">
        <v>44237904</v>
      </c>
      <c r="F204" s="8">
        <v>31</v>
      </c>
      <c r="G204" s="6">
        <v>402498000</v>
      </c>
      <c r="H204" s="8">
        <v>46.4</v>
      </c>
      <c r="I204" s="4" t="s">
        <v>16</v>
      </c>
      <c r="J204" s="4" t="s">
        <v>16</v>
      </c>
      <c r="K204" s="6"/>
      <c r="L204" s="6"/>
      <c r="M204" s="6"/>
      <c r="N204" s="11"/>
      <c r="O204" s="7" t="s">
        <v>16</v>
      </c>
      <c r="P204" s="7" t="s">
        <v>16</v>
      </c>
      <c r="Q204" s="4" t="s">
        <v>16</v>
      </c>
      <c r="R204" s="4"/>
      <c r="S204" s="1"/>
    </row>
    <row r="205" spans="1:20" ht="28.5">
      <c r="A205" s="4" t="s">
        <v>381</v>
      </c>
      <c r="B205" s="5" t="s">
        <v>16</v>
      </c>
      <c r="C205" s="6"/>
      <c r="D205" s="6"/>
      <c r="E205" s="6"/>
      <c r="F205" s="7" t="s">
        <v>16</v>
      </c>
      <c r="G205" s="6"/>
      <c r="H205" s="7" t="s">
        <v>16</v>
      </c>
      <c r="I205" s="4" t="s">
        <v>382</v>
      </c>
      <c r="J205" s="4" t="s">
        <v>37</v>
      </c>
      <c r="K205" s="6">
        <v>10</v>
      </c>
      <c r="L205" s="6">
        <v>8</v>
      </c>
      <c r="M205" s="6">
        <v>8</v>
      </c>
      <c r="N205" s="11">
        <v>8</v>
      </c>
      <c r="O205" s="9">
        <v>80</v>
      </c>
      <c r="P205" s="9">
        <v>0</v>
      </c>
      <c r="Q205" s="4" t="s">
        <v>16</v>
      </c>
      <c r="R205" s="4"/>
      <c r="S205" s="1"/>
    </row>
    <row r="206" spans="1:20" ht="28.5">
      <c r="A206" s="1"/>
      <c r="B206" s="5" t="s">
        <v>16</v>
      </c>
      <c r="C206" s="6"/>
      <c r="D206" s="6"/>
      <c r="E206" s="6"/>
      <c r="F206" s="7" t="s">
        <v>16</v>
      </c>
      <c r="G206" s="6"/>
      <c r="H206" s="7" t="s">
        <v>16</v>
      </c>
      <c r="I206" s="4" t="s">
        <v>382</v>
      </c>
      <c r="J206" s="4" t="s">
        <v>383</v>
      </c>
      <c r="K206" s="6">
        <v>86</v>
      </c>
      <c r="L206" s="6">
        <v>55</v>
      </c>
      <c r="M206" s="6">
        <v>40</v>
      </c>
      <c r="N206" s="11">
        <v>55</v>
      </c>
      <c r="O206" s="9">
        <v>64</v>
      </c>
      <c r="P206" s="9">
        <v>0</v>
      </c>
      <c r="Q206" s="4" t="s">
        <v>16</v>
      </c>
      <c r="R206" s="4"/>
      <c r="S206" s="1"/>
    </row>
    <row r="207" spans="1:20" ht="57">
      <c r="A207" s="1"/>
      <c r="B207" s="5" t="s">
        <v>16</v>
      </c>
      <c r="C207" s="6"/>
      <c r="D207" s="6"/>
      <c r="E207" s="6"/>
      <c r="F207" s="7" t="s">
        <v>16</v>
      </c>
      <c r="G207" s="6"/>
      <c r="H207" s="7" t="s">
        <v>16</v>
      </c>
      <c r="I207" s="4" t="s">
        <v>382</v>
      </c>
      <c r="J207" s="4" t="s">
        <v>384</v>
      </c>
      <c r="K207" s="6">
        <v>55</v>
      </c>
      <c r="L207" s="6">
        <v>26</v>
      </c>
      <c r="M207" s="6">
        <v>18</v>
      </c>
      <c r="N207" s="11">
        <v>31</v>
      </c>
      <c r="O207" s="9">
        <v>56.4</v>
      </c>
      <c r="P207" s="9">
        <v>19.2</v>
      </c>
      <c r="Q207" s="29" t="s">
        <v>3352</v>
      </c>
      <c r="R207" s="29"/>
      <c r="S207" s="33"/>
      <c r="T207" s="43"/>
    </row>
    <row r="208" spans="1:20" ht="57">
      <c r="A208" s="1"/>
      <c r="B208" s="5" t="s">
        <v>16</v>
      </c>
      <c r="C208" s="6"/>
      <c r="D208" s="6"/>
      <c r="E208" s="6"/>
      <c r="F208" s="7" t="s">
        <v>16</v>
      </c>
      <c r="G208" s="6"/>
      <c r="H208" s="7" t="s">
        <v>16</v>
      </c>
      <c r="I208" s="4" t="s">
        <v>385</v>
      </c>
      <c r="J208" s="4" t="s">
        <v>386</v>
      </c>
      <c r="K208" s="6">
        <v>120</v>
      </c>
      <c r="L208" s="6">
        <v>60</v>
      </c>
      <c r="M208" s="6">
        <v>40</v>
      </c>
      <c r="N208" s="11">
        <v>56</v>
      </c>
      <c r="O208" s="9">
        <v>46.7</v>
      </c>
      <c r="P208" s="9">
        <v>-6.7</v>
      </c>
      <c r="Q208" s="29" t="s">
        <v>3353</v>
      </c>
      <c r="R208" s="29"/>
      <c r="S208" s="33"/>
      <c r="T208" s="43"/>
    </row>
    <row r="209" spans="1:20" ht="28.5">
      <c r="A209" s="1"/>
      <c r="B209" s="5" t="s">
        <v>16</v>
      </c>
      <c r="C209" s="6"/>
      <c r="D209" s="6"/>
      <c r="E209" s="6"/>
      <c r="F209" s="7" t="s">
        <v>16</v>
      </c>
      <c r="G209" s="6"/>
      <c r="H209" s="7" t="s">
        <v>16</v>
      </c>
      <c r="I209" s="4" t="s">
        <v>387</v>
      </c>
      <c r="J209" s="4" t="s">
        <v>297</v>
      </c>
      <c r="K209" s="6">
        <v>50</v>
      </c>
      <c r="L209" s="6">
        <v>21</v>
      </c>
      <c r="M209" s="6">
        <v>57</v>
      </c>
      <c r="N209" s="11">
        <v>76</v>
      </c>
      <c r="O209" s="9">
        <v>152</v>
      </c>
      <c r="P209" s="9">
        <v>261.89999999999998</v>
      </c>
      <c r="Q209" s="29" t="s">
        <v>3354</v>
      </c>
      <c r="R209" s="29"/>
      <c r="S209" s="33"/>
      <c r="T209" s="43"/>
    </row>
    <row r="210" spans="1:20" ht="28.5">
      <c r="A210" s="1"/>
      <c r="B210" s="5" t="s">
        <v>16</v>
      </c>
      <c r="C210" s="6"/>
      <c r="D210" s="6"/>
      <c r="E210" s="6"/>
      <c r="F210" s="7" t="s">
        <v>16</v>
      </c>
      <c r="G210" s="6"/>
      <c r="H210" s="7" t="s">
        <v>16</v>
      </c>
      <c r="I210" s="4" t="s">
        <v>387</v>
      </c>
      <c r="J210" s="4" t="s">
        <v>86</v>
      </c>
      <c r="K210" s="6">
        <v>6250</v>
      </c>
      <c r="L210" s="6">
        <v>2475</v>
      </c>
      <c r="M210" s="6">
        <v>6778</v>
      </c>
      <c r="N210" s="11">
        <v>11384</v>
      </c>
      <c r="O210" s="9">
        <v>182.1</v>
      </c>
      <c r="P210" s="9">
        <v>360</v>
      </c>
      <c r="Q210" s="29" t="s">
        <v>3355</v>
      </c>
      <c r="R210" s="29"/>
      <c r="S210" s="33"/>
      <c r="T210" s="43"/>
    </row>
    <row r="211" spans="1:20" ht="42.75">
      <c r="A211" s="1"/>
      <c r="B211" s="5" t="s">
        <v>16</v>
      </c>
      <c r="C211" s="6"/>
      <c r="D211" s="6"/>
      <c r="E211" s="6"/>
      <c r="F211" s="7" t="s">
        <v>16</v>
      </c>
      <c r="G211" s="6"/>
      <c r="H211" s="7" t="s">
        <v>16</v>
      </c>
      <c r="I211" s="4" t="s">
        <v>388</v>
      </c>
      <c r="J211" s="4" t="s">
        <v>389</v>
      </c>
      <c r="K211" s="6">
        <v>40300</v>
      </c>
      <c r="L211" s="6">
        <v>21000</v>
      </c>
      <c r="M211" s="6">
        <v>16251</v>
      </c>
      <c r="N211" s="11">
        <v>12179</v>
      </c>
      <c r="O211" s="9">
        <v>30.2</v>
      </c>
      <c r="P211" s="9">
        <v>-42</v>
      </c>
      <c r="Q211" s="29" t="s">
        <v>3371</v>
      </c>
      <c r="R211" s="29"/>
      <c r="S211" s="33"/>
      <c r="T211" s="43"/>
    </row>
    <row r="212" spans="1:20" ht="42.75">
      <c r="A212" s="1"/>
      <c r="B212" s="5" t="s">
        <v>16</v>
      </c>
      <c r="C212" s="6"/>
      <c r="D212" s="6"/>
      <c r="E212" s="6"/>
      <c r="F212" s="7" t="s">
        <v>16</v>
      </c>
      <c r="G212" s="6"/>
      <c r="H212" s="7" t="s">
        <v>16</v>
      </c>
      <c r="I212" s="4" t="s">
        <v>388</v>
      </c>
      <c r="J212" s="4" t="s">
        <v>304</v>
      </c>
      <c r="K212" s="6">
        <v>16800000</v>
      </c>
      <c r="L212" s="6">
        <v>8300000</v>
      </c>
      <c r="M212" s="6">
        <v>5635796</v>
      </c>
      <c r="N212" s="11">
        <v>7109305</v>
      </c>
      <c r="O212" s="9">
        <v>42.3</v>
      </c>
      <c r="P212" s="9">
        <v>-14.3</v>
      </c>
      <c r="Q212" s="29" t="s">
        <v>3371</v>
      </c>
      <c r="R212" s="29"/>
      <c r="S212" s="33"/>
      <c r="T212" s="43"/>
    </row>
    <row r="213" spans="1:20" ht="57">
      <c r="A213" s="1"/>
      <c r="B213" s="5" t="s">
        <v>16</v>
      </c>
      <c r="C213" s="6"/>
      <c r="D213" s="6"/>
      <c r="E213" s="6"/>
      <c r="F213" s="7" t="s">
        <v>16</v>
      </c>
      <c r="G213" s="6"/>
      <c r="H213" s="7" t="s">
        <v>16</v>
      </c>
      <c r="I213" s="4" t="s">
        <v>390</v>
      </c>
      <c r="J213" s="4" t="s">
        <v>391</v>
      </c>
      <c r="K213" s="6">
        <v>493000</v>
      </c>
      <c r="L213" s="6">
        <v>218000</v>
      </c>
      <c r="M213" s="6">
        <v>52265</v>
      </c>
      <c r="N213" s="11">
        <v>221386</v>
      </c>
      <c r="O213" s="9">
        <v>44.9</v>
      </c>
      <c r="P213" s="9">
        <v>1.6</v>
      </c>
      <c r="Q213" s="29" t="s">
        <v>3372</v>
      </c>
      <c r="R213" s="29"/>
      <c r="S213" s="33"/>
      <c r="T213" s="43"/>
    </row>
    <row r="214" spans="1:20">
      <c r="A214" s="1"/>
      <c r="B214" s="5" t="s">
        <v>16</v>
      </c>
      <c r="C214" s="6"/>
      <c r="D214" s="6"/>
      <c r="E214" s="6"/>
      <c r="F214" s="7" t="s">
        <v>16</v>
      </c>
      <c r="G214" s="6"/>
      <c r="H214" s="7" t="s">
        <v>16</v>
      </c>
      <c r="I214" s="4" t="s">
        <v>392</v>
      </c>
      <c r="J214" s="4" t="s">
        <v>103</v>
      </c>
      <c r="K214" s="6">
        <v>3177588</v>
      </c>
      <c r="L214" s="6">
        <v>1521375</v>
      </c>
      <c r="M214" s="6">
        <v>1344622</v>
      </c>
      <c r="N214" s="11">
        <v>1480857</v>
      </c>
      <c r="O214" s="9">
        <v>46.6</v>
      </c>
      <c r="P214" s="9">
        <v>-2.7</v>
      </c>
      <c r="Q214" s="29" t="s">
        <v>3373</v>
      </c>
      <c r="R214" s="29"/>
      <c r="S214" s="33"/>
      <c r="T214" s="43"/>
    </row>
    <row r="215" spans="1:20" ht="28.5">
      <c r="A215" s="1"/>
      <c r="B215" s="5" t="s">
        <v>16</v>
      </c>
      <c r="C215" s="6"/>
      <c r="D215" s="6"/>
      <c r="E215" s="6"/>
      <c r="F215" s="7" t="s">
        <v>16</v>
      </c>
      <c r="G215" s="6"/>
      <c r="H215" s="7" t="s">
        <v>16</v>
      </c>
      <c r="I215" s="4" t="s">
        <v>393</v>
      </c>
      <c r="J215" s="4" t="s">
        <v>103</v>
      </c>
      <c r="K215" s="6">
        <v>12</v>
      </c>
      <c r="L215" s="6">
        <v>6</v>
      </c>
      <c r="M215" s="6">
        <v>10</v>
      </c>
      <c r="N215" s="11">
        <v>6</v>
      </c>
      <c r="O215" s="9">
        <v>50</v>
      </c>
      <c r="P215" s="9">
        <v>0</v>
      </c>
      <c r="Q215" s="4" t="s">
        <v>16</v>
      </c>
      <c r="R215" s="4"/>
      <c r="S215" s="1"/>
    </row>
    <row r="216" spans="1:20">
      <c r="A216" s="1"/>
      <c r="B216" s="5" t="s">
        <v>16</v>
      </c>
      <c r="C216" s="6"/>
      <c r="D216" s="6"/>
      <c r="E216" s="6"/>
      <c r="F216" s="7" t="s">
        <v>16</v>
      </c>
      <c r="G216" s="6"/>
      <c r="H216" s="7" t="s">
        <v>16</v>
      </c>
      <c r="I216" s="4" t="s">
        <v>394</v>
      </c>
      <c r="J216" s="4" t="s">
        <v>103</v>
      </c>
      <c r="K216" s="6">
        <v>4</v>
      </c>
      <c r="L216" s="6">
        <v>2</v>
      </c>
      <c r="M216" s="6">
        <v>2</v>
      </c>
      <c r="N216" s="11">
        <v>2</v>
      </c>
      <c r="O216" s="9">
        <v>50</v>
      </c>
      <c r="P216" s="9">
        <v>0</v>
      </c>
      <c r="Q216" s="4" t="s">
        <v>16</v>
      </c>
      <c r="R216" s="4"/>
      <c r="S216" s="1"/>
    </row>
    <row r="217" spans="1:20" ht="28.5">
      <c r="A217" s="1"/>
      <c r="B217" s="5" t="s">
        <v>16</v>
      </c>
      <c r="C217" s="6"/>
      <c r="D217" s="6"/>
      <c r="E217" s="6"/>
      <c r="F217" s="7" t="s">
        <v>16</v>
      </c>
      <c r="G217" s="6"/>
      <c r="H217" s="7" t="s">
        <v>16</v>
      </c>
      <c r="I217" s="4" t="s">
        <v>395</v>
      </c>
      <c r="J217" s="4" t="s">
        <v>396</v>
      </c>
      <c r="K217" s="6">
        <v>2837132</v>
      </c>
      <c r="L217" s="6">
        <v>1358371</v>
      </c>
      <c r="M217" s="6">
        <v>1198151</v>
      </c>
      <c r="N217" s="11">
        <v>1313150</v>
      </c>
      <c r="O217" s="9">
        <v>46.3</v>
      </c>
      <c r="P217" s="9">
        <v>-3.3</v>
      </c>
      <c r="Q217" s="29" t="s">
        <v>397</v>
      </c>
      <c r="R217" s="29"/>
      <c r="S217" s="33"/>
      <c r="T217" s="43"/>
    </row>
    <row r="218" spans="1:20" s="23" customFormat="1" ht="30">
      <c r="A218" s="19" t="s">
        <v>398</v>
      </c>
      <c r="B218" s="13" t="s">
        <v>16</v>
      </c>
      <c r="C218" s="20"/>
      <c r="D218" s="20"/>
      <c r="E218" s="20"/>
      <c r="F218" s="21" t="s">
        <v>16</v>
      </c>
      <c r="G218" s="20"/>
      <c r="H218" s="21" t="s">
        <v>16</v>
      </c>
      <c r="I218" s="19" t="s">
        <v>16</v>
      </c>
      <c r="J218" s="19" t="s">
        <v>16</v>
      </c>
      <c r="K218" s="20"/>
      <c r="L218" s="20"/>
      <c r="M218" s="20"/>
      <c r="N218" s="22"/>
      <c r="O218" s="21" t="s">
        <v>16</v>
      </c>
      <c r="P218" s="21" t="s">
        <v>16</v>
      </c>
      <c r="Q218" s="19" t="s">
        <v>16</v>
      </c>
      <c r="R218" s="19"/>
      <c r="S218" s="18"/>
    </row>
    <row r="219" spans="1:20" ht="28.5">
      <c r="A219" s="4" t="s">
        <v>399</v>
      </c>
      <c r="B219" s="5" t="s">
        <v>344</v>
      </c>
      <c r="C219" s="6">
        <v>41175986</v>
      </c>
      <c r="D219" s="6">
        <v>1265185108</v>
      </c>
      <c r="E219" s="6">
        <v>1224009122</v>
      </c>
      <c r="F219" s="8">
        <v>2972.6</v>
      </c>
      <c r="G219" s="6">
        <v>2146428965</v>
      </c>
      <c r="H219" s="8">
        <v>58.9</v>
      </c>
      <c r="I219" s="4" t="s">
        <v>16</v>
      </c>
      <c r="J219" s="4" t="s">
        <v>16</v>
      </c>
      <c r="K219" s="6"/>
      <c r="L219" s="6"/>
      <c r="M219" s="6"/>
      <c r="N219" s="11"/>
      <c r="O219" s="7" t="s">
        <v>16</v>
      </c>
      <c r="P219" s="7" t="s">
        <v>16</v>
      </c>
      <c r="Q219" s="4" t="s">
        <v>16</v>
      </c>
      <c r="R219" s="4"/>
      <c r="S219" s="1"/>
    </row>
    <row r="220" spans="1:20" ht="57">
      <c r="A220" s="4" t="s">
        <v>400</v>
      </c>
      <c r="B220" s="5" t="s">
        <v>16</v>
      </c>
      <c r="C220" s="6"/>
      <c r="D220" s="6"/>
      <c r="E220" s="6"/>
      <c r="F220" s="7" t="s">
        <v>16</v>
      </c>
      <c r="G220" s="6"/>
      <c r="H220" s="7" t="s">
        <v>16</v>
      </c>
      <c r="I220" s="4" t="s">
        <v>401</v>
      </c>
      <c r="J220" s="4" t="s">
        <v>402</v>
      </c>
      <c r="K220" s="6">
        <v>559</v>
      </c>
      <c r="L220" s="6">
        <v>559</v>
      </c>
      <c r="M220" s="6">
        <v>327</v>
      </c>
      <c r="N220" s="11">
        <v>109</v>
      </c>
      <c r="O220" s="7" t="s">
        <v>57</v>
      </c>
      <c r="P220" s="9">
        <v>-80.5</v>
      </c>
      <c r="Q220" s="29" t="s">
        <v>403</v>
      </c>
      <c r="R220" s="29"/>
      <c r="S220" s="33"/>
      <c r="T220" s="43"/>
    </row>
    <row r="221" spans="1:20" ht="28.5">
      <c r="A221" s="1"/>
      <c r="B221" s="5" t="s">
        <v>16</v>
      </c>
      <c r="C221" s="6"/>
      <c r="D221" s="6"/>
      <c r="E221" s="6"/>
      <c r="F221" s="7" t="s">
        <v>16</v>
      </c>
      <c r="G221" s="6"/>
      <c r="H221" s="7" t="s">
        <v>16</v>
      </c>
      <c r="I221" s="4" t="s">
        <v>404</v>
      </c>
      <c r="J221" s="4" t="s">
        <v>86</v>
      </c>
      <c r="K221" s="6">
        <v>11250</v>
      </c>
      <c r="L221" s="6">
        <v>5250</v>
      </c>
      <c r="M221" s="6">
        <v>5250</v>
      </c>
      <c r="N221" s="11">
        <v>5250</v>
      </c>
      <c r="O221" s="9">
        <v>46.7</v>
      </c>
      <c r="P221" s="9">
        <v>0</v>
      </c>
      <c r="Q221" s="4" t="s">
        <v>16</v>
      </c>
      <c r="R221" s="4"/>
      <c r="S221" s="1"/>
    </row>
    <row r="222" spans="1:20" ht="28.5">
      <c r="A222" s="1"/>
      <c r="B222" s="5" t="s">
        <v>16</v>
      </c>
      <c r="C222" s="6"/>
      <c r="D222" s="6"/>
      <c r="E222" s="6"/>
      <c r="F222" s="7" t="s">
        <v>16</v>
      </c>
      <c r="G222" s="6"/>
      <c r="H222" s="7" t="s">
        <v>16</v>
      </c>
      <c r="I222" s="4" t="s">
        <v>405</v>
      </c>
      <c r="J222" s="4" t="s">
        <v>250</v>
      </c>
      <c r="K222" s="6">
        <v>9000</v>
      </c>
      <c r="L222" s="6">
        <v>4500</v>
      </c>
      <c r="M222" s="6">
        <v>3000</v>
      </c>
      <c r="N222" s="11">
        <v>4500</v>
      </c>
      <c r="O222" s="9">
        <v>50</v>
      </c>
      <c r="P222" s="9">
        <v>0</v>
      </c>
      <c r="Q222" s="4" t="s">
        <v>16</v>
      </c>
      <c r="R222" s="4"/>
      <c r="S222" s="1"/>
    </row>
    <row r="223" spans="1:20" ht="28.5">
      <c r="A223" s="4" t="s">
        <v>406</v>
      </c>
      <c r="B223" s="5" t="s">
        <v>344</v>
      </c>
      <c r="C223" s="6">
        <v>4381240</v>
      </c>
      <c r="D223" s="6">
        <v>65987317</v>
      </c>
      <c r="E223" s="6">
        <v>61606077</v>
      </c>
      <c r="F223" s="8">
        <v>1406.1</v>
      </c>
      <c r="G223" s="6">
        <v>366986201</v>
      </c>
      <c r="H223" s="8">
        <v>18</v>
      </c>
      <c r="I223" s="4" t="s">
        <v>16</v>
      </c>
      <c r="J223" s="4" t="s">
        <v>16</v>
      </c>
      <c r="K223" s="6"/>
      <c r="L223" s="6"/>
      <c r="M223" s="6"/>
      <c r="N223" s="11"/>
      <c r="O223" s="7" t="s">
        <v>16</v>
      </c>
      <c r="P223" s="7" t="s">
        <v>16</v>
      </c>
      <c r="Q223" s="4" t="s">
        <v>16</v>
      </c>
      <c r="R223" s="4"/>
      <c r="S223" s="1"/>
    </row>
    <row r="224" spans="1:20" ht="42.75">
      <c r="A224" s="4" t="s">
        <v>407</v>
      </c>
      <c r="B224" s="5" t="s">
        <v>16</v>
      </c>
      <c r="C224" s="6"/>
      <c r="D224" s="6"/>
      <c r="E224" s="6"/>
      <c r="F224" s="7" t="s">
        <v>16</v>
      </c>
      <c r="G224" s="6"/>
      <c r="H224" s="7" t="s">
        <v>16</v>
      </c>
      <c r="I224" s="4" t="s">
        <v>408</v>
      </c>
      <c r="J224" s="4" t="s">
        <v>159</v>
      </c>
      <c r="K224" s="6">
        <v>220</v>
      </c>
      <c r="L224" s="6">
        <v>100</v>
      </c>
      <c r="M224" s="6">
        <v>35</v>
      </c>
      <c r="N224" s="11">
        <v>100</v>
      </c>
      <c r="O224" s="9">
        <v>45.5</v>
      </c>
      <c r="P224" s="9">
        <v>0</v>
      </c>
      <c r="Q224" s="4" t="s">
        <v>16</v>
      </c>
      <c r="R224" s="4"/>
      <c r="S224" s="1"/>
    </row>
    <row r="225" spans="1:20" ht="57">
      <c r="A225" s="1"/>
      <c r="B225" s="5" t="s">
        <v>16</v>
      </c>
      <c r="C225" s="6"/>
      <c r="D225" s="6"/>
      <c r="E225" s="6"/>
      <c r="F225" s="7" t="s">
        <v>16</v>
      </c>
      <c r="G225" s="6"/>
      <c r="H225" s="7" t="s">
        <v>16</v>
      </c>
      <c r="I225" s="4" t="s">
        <v>409</v>
      </c>
      <c r="J225" s="4" t="s">
        <v>410</v>
      </c>
      <c r="K225" s="6">
        <v>39</v>
      </c>
      <c r="L225" s="6">
        <v>35</v>
      </c>
      <c r="M225" s="6">
        <v>0</v>
      </c>
      <c r="N225" s="11">
        <v>14</v>
      </c>
      <c r="O225" s="9">
        <v>35.9</v>
      </c>
      <c r="P225" s="9">
        <v>-60</v>
      </c>
      <c r="Q225" s="29" t="s">
        <v>3380</v>
      </c>
      <c r="R225" s="29"/>
      <c r="S225" s="33"/>
      <c r="T225" s="43"/>
    </row>
    <row r="226" spans="1:20" ht="57">
      <c r="A226" s="1"/>
      <c r="B226" s="5" t="s">
        <v>16</v>
      </c>
      <c r="C226" s="6"/>
      <c r="D226" s="6"/>
      <c r="E226" s="6"/>
      <c r="F226" s="7" t="s">
        <v>16</v>
      </c>
      <c r="G226" s="6"/>
      <c r="H226" s="7" t="s">
        <v>16</v>
      </c>
      <c r="I226" s="4" t="s">
        <v>409</v>
      </c>
      <c r="J226" s="4" t="s">
        <v>411</v>
      </c>
      <c r="K226" s="6">
        <v>44</v>
      </c>
      <c r="L226" s="6">
        <v>28</v>
      </c>
      <c r="M226" s="6">
        <v>0</v>
      </c>
      <c r="N226" s="11">
        <v>13</v>
      </c>
      <c r="O226" s="9">
        <v>29.5</v>
      </c>
      <c r="P226" s="9">
        <v>-53.6</v>
      </c>
      <c r="Q226" s="29" t="s">
        <v>3381</v>
      </c>
      <c r="R226" s="29"/>
      <c r="S226" s="33"/>
      <c r="T226" s="43"/>
    </row>
    <row r="227" spans="1:20" ht="28.5">
      <c r="A227" s="4" t="s">
        <v>412</v>
      </c>
      <c r="B227" s="5" t="s">
        <v>344</v>
      </c>
      <c r="C227" s="6">
        <v>3053665</v>
      </c>
      <c r="D227" s="6">
        <v>4957845</v>
      </c>
      <c r="E227" s="6">
        <v>1904180</v>
      </c>
      <c r="F227" s="8">
        <v>62.4</v>
      </c>
      <c r="G227" s="6">
        <v>9471005</v>
      </c>
      <c r="H227" s="8">
        <v>52.3</v>
      </c>
      <c r="I227" s="4" t="s">
        <v>16</v>
      </c>
      <c r="J227" s="4" t="s">
        <v>16</v>
      </c>
      <c r="K227" s="6"/>
      <c r="L227" s="6"/>
      <c r="M227" s="6"/>
      <c r="N227" s="11"/>
      <c r="O227" s="7" t="s">
        <v>16</v>
      </c>
      <c r="P227" s="7" t="s">
        <v>16</v>
      </c>
      <c r="Q227" s="4" t="s">
        <v>16</v>
      </c>
      <c r="R227" s="4"/>
      <c r="S227" s="1"/>
    </row>
    <row r="228" spans="1:20" ht="28.5">
      <c r="A228" s="4" t="s">
        <v>413</v>
      </c>
      <c r="B228" s="5" t="s">
        <v>16</v>
      </c>
      <c r="C228" s="6"/>
      <c r="D228" s="6"/>
      <c r="E228" s="6"/>
      <c r="F228" s="7" t="s">
        <v>16</v>
      </c>
      <c r="G228" s="6"/>
      <c r="H228" s="7" t="s">
        <v>16</v>
      </c>
      <c r="I228" s="4" t="s">
        <v>414</v>
      </c>
      <c r="J228" s="4" t="s">
        <v>152</v>
      </c>
      <c r="K228" s="6">
        <v>20</v>
      </c>
      <c r="L228" s="6">
        <v>10</v>
      </c>
      <c r="M228" s="6">
        <v>6</v>
      </c>
      <c r="N228" s="11">
        <v>6</v>
      </c>
      <c r="O228" s="9">
        <v>30</v>
      </c>
      <c r="P228" s="9">
        <v>-40</v>
      </c>
      <c r="Q228" s="29" t="s">
        <v>415</v>
      </c>
      <c r="R228" s="29"/>
      <c r="S228" s="33"/>
      <c r="T228" s="43"/>
    </row>
    <row r="229" spans="1:20" ht="42.75">
      <c r="A229" s="1"/>
      <c r="B229" s="5" t="s">
        <v>16</v>
      </c>
      <c r="C229" s="6"/>
      <c r="D229" s="6"/>
      <c r="E229" s="6"/>
      <c r="F229" s="7" t="s">
        <v>16</v>
      </c>
      <c r="G229" s="6"/>
      <c r="H229" s="7" t="s">
        <v>16</v>
      </c>
      <c r="I229" s="4" t="s">
        <v>416</v>
      </c>
      <c r="J229" s="4" t="s">
        <v>128</v>
      </c>
      <c r="K229" s="6">
        <v>30</v>
      </c>
      <c r="L229" s="6">
        <v>10</v>
      </c>
      <c r="M229" s="6">
        <v>10</v>
      </c>
      <c r="N229" s="11">
        <v>0</v>
      </c>
      <c r="O229" s="7" t="s">
        <v>18</v>
      </c>
      <c r="P229" s="7" t="s">
        <v>18</v>
      </c>
      <c r="Q229" s="29" t="s">
        <v>415</v>
      </c>
      <c r="R229" s="29"/>
      <c r="S229" s="33"/>
      <c r="T229" s="43"/>
    </row>
    <row r="230" spans="1:20" ht="28.5">
      <c r="A230" s="4" t="s">
        <v>417</v>
      </c>
      <c r="B230" s="5" t="s">
        <v>418</v>
      </c>
      <c r="C230" s="6">
        <v>8658740</v>
      </c>
      <c r="D230" s="6">
        <v>8526470</v>
      </c>
      <c r="E230" s="6">
        <v>-132270</v>
      </c>
      <c r="F230" s="8">
        <v>-1.5</v>
      </c>
      <c r="G230" s="6">
        <v>88414097</v>
      </c>
      <c r="H230" s="8">
        <v>9.6</v>
      </c>
      <c r="I230" s="4" t="s">
        <v>16</v>
      </c>
      <c r="J230" s="4" t="s">
        <v>16</v>
      </c>
      <c r="K230" s="6"/>
      <c r="L230" s="6"/>
      <c r="M230" s="6"/>
      <c r="N230" s="11"/>
      <c r="O230" s="7" t="s">
        <v>16</v>
      </c>
      <c r="P230" s="7" t="s">
        <v>16</v>
      </c>
      <c r="Q230" s="4" t="s">
        <v>16</v>
      </c>
      <c r="R230" s="4"/>
      <c r="S230" s="1"/>
    </row>
    <row r="231" spans="1:20">
      <c r="A231" s="1"/>
      <c r="B231" s="5" t="s">
        <v>16</v>
      </c>
      <c r="C231" s="6"/>
      <c r="D231" s="6"/>
      <c r="E231" s="6"/>
      <c r="F231" s="7" t="s">
        <v>16</v>
      </c>
      <c r="G231" s="6"/>
      <c r="H231" s="7" t="s">
        <v>16</v>
      </c>
      <c r="I231" s="4" t="s">
        <v>64</v>
      </c>
      <c r="J231" s="4" t="s">
        <v>65</v>
      </c>
      <c r="K231" s="6">
        <v>14000</v>
      </c>
      <c r="L231" s="6">
        <v>7000</v>
      </c>
      <c r="M231" s="6">
        <v>5073</v>
      </c>
      <c r="N231" s="11">
        <v>7359</v>
      </c>
      <c r="O231" s="9">
        <v>52.6</v>
      </c>
      <c r="P231" s="9">
        <v>5.0999999999999996</v>
      </c>
      <c r="Q231" s="29" t="s">
        <v>419</v>
      </c>
      <c r="R231" s="29"/>
      <c r="S231" s="33"/>
      <c r="T231" s="43"/>
    </row>
    <row r="232" spans="1:20">
      <c r="A232" s="1"/>
      <c r="B232" s="5" t="s">
        <v>16</v>
      </c>
      <c r="C232" s="6"/>
      <c r="D232" s="6"/>
      <c r="E232" s="6"/>
      <c r="F232" s="7" t="s">
        <v>16</v>
      </c>
      <c r="G232" s="6"/>
      <c r="H232" s="7" t="s">
        <v>16</v>
      </c>
      <c r="I232" s="4" t="s">
        <v>420</v>
      </c>
      <c r="J232" s="4" t="s">
        <v>421</v>
      </c>
      <c r="K232" s="6">
        <v>130</v>
      </c>
      <c r="L232" s="6">
        <v>60</v>
      </c>
      <c r="M232" s="6">
        <v>66</v>
      </c>
      <c r="N232" s="11">
        <v>61</v>
      </c>
      <c r="O232" s="9">
        <v>46.9</v>
      </c>
      <c r="P232" s="9">
        <v>1.7</v>
      </c>
      <c r="Q232" s="29" t="s">
        <v>419</v>
      </c>
      <c r="R232" s="29"/>
      <c r="S232" s="33"/>
      <c r="T232" s="43"/>
    </row>
    <row r="233" spans="1:20" ht="42.75">
      <c r="A233" s="1"/>
      <c r="B233" s="5" t="s">
        <v>16</v>
      </c>
      <c r="C233" s="6"/>
      <c r="D233" s="6"/>
      <c r="E233" s="6"/>
      <c r="F233" s="7" t="s">
        <v>16</v>
      </c>
      <c r="G233" s="6"/>
      <c r="H233" s="7" t="s">
        <v>16</v>
      </c>
      <c r="I233" s="4" t="s">
        <v>422</v>
      </c>
      <c r="J233" s="4" t="s">
        <v>423</v>
      </c>
      <c r="K233" s="6">
        <v>1100000</v>
      </c>
      <c r="L233" s="6">
        <v>550000</v>
      </c>
      <c r="M233" s="6">
        <v>271924</v>
      </c>
      <c r="N233" s="11">
        <v>393178</v>
      </c>
      <c r="O233" s="9">
        <v>35.700000000000003</v>
      </c>
      <c r="P233" s="9">
        <v>-28.5</v>
      </c>
      <c r="Q233" s="29" t="s">
        <v>3374</v>
      </c>
      <c r="R233" s="29"/>
      <c r="S233" s="33"/>
      <c r="T233" s="43"/>
    </row>
    <row r="234" spans="1:20" ht="28.5">
      <c r="A234" s="1"/>
      <c r="B234" s="5" t="s">
        <v>16</v>
      </c>
      <c r="C234" s="6"/>
      <c r="D234" s="6"/>
      <c r="E234" s="6"/>
      <c r="F234" s="7" t="s">
        <v>16</v>
      </c>
      <c r="G234" s="6"/>
      <c r="H234" s="7" t="s">
        <v>16</v>
      </c>
      <c r="I234" s="4" t="s">
        <v>424</v>
      </c>
      <c r="J234" s="4" t="s">
        <v>425</v>
      </c>
      <c r="K234" s="6">
        <v>320000</v>
      </c>
      <c r="L234" s="6">
        <v>160000</v>
      </c>
      <c r="M234" s="6" t="s">
        <v>2957</v>
      </c>
      <c r="N234" s="11">
        <v>154702</v>
      </c>
      <c r="O234" s="9">
        <v>48.3</v>
      </c>
      <c r="P234" s="9">
        <v>-3.3</v>
      </c>
      <c r="Q234" s="29" t="s">
        <v>419</v>
      </c>
      <c r="R234" s="29"/>
      <c r="S234" s="33"/>
      <c r="T234" s="43"/>
    </row>
    <row r="235" spans="1:20" ht="28.5">
      <c r="A235" s="1"/>
      <c r="B235" s="5" t="s">
        <v>16</v>
      </c>
      <c r="C235" s="6"/>
      <c r="D235" s="6"/>
      <c r="E235" s="6"/>
      <c r="F235" s="7" t="s">
        <v>16</v>
      </c>
      <c r="G235" s="6"/>
      <c r="H235" s="7" t="s">
        <v>16</v>
      </c>
      <c r="I235" s="4" t="s">
        <v>426</v>
      </c>
      <c r="J235" s="4" t="s">
        <v>427</v>
      </c>
      <c r="K235" s="6">
        <v>1500</v>
      </c>
      <c r="L235" s="6">
        <v>750</v>
      </c>
      <c r="M235" s="6" t="s">
        <v>2957</v>
      </c>
      <c r="N235" s="11">
        <v>770</v>
      </c>
      <c r="O235" s="9">
        <v>51.3</v>
      </c>
      <c r="P235" s="9">
        <v>2.7</v>
      </c>
      <c r="Q235" s="29" t="s">
        <v>419</v>
      </c>
      <c r="R235" s="29"/>
      <c r="S235" s="33"/>
      <c r="T235" s="43"/>
    </row>
    <row r="236" spans="1:20" ht="28.5">
      <c r="A236" s="4" t="s">
        <v>428</v>
      </c>
      <c r="B236" s="5" t="s">
        <v>429</v>
      </c>
      <c r="C236" s="6">
        <v>10184075309</v>
      </c>
      <c r="D236" s="6">
        <v>12583357777</v>
      </c>
      <c r="E236" s="6">
        <v>2399282468</v>
      </c>
      <c r="F236" s="8">
        <v>23.6</v>
      </c>
      <c r="G236" s="6">
        <v>24460602880</v>
      </c>
      <c r="H236" s="8">
        <v>51.4</v>
      </c>
      <c r="I236" s="4" t="s">
        <v>16</v>
      </c>
      <c r="J236" s="4" t="s">
        <v>16</v>
      </c>
      <c r="K236" s="6"/>
      <c r="L236" s="6"/>
      <c r="M236" s="6"/>
      <c r="N236" s="11"/>
      <c r="O236" s="7" t="s">
        <v>16</v>
      </c>
      <c r="P236" s="7" t="s">
        <v>16</v>
      </c>
      <c r="Q236" s="4" t="s">
        <v>16</v>
      </c>
      <c r="R236" s="4"/>
      <c r="S236" s="1"/>
    </row>
    <row r="237" spans="1:20" ht="28.5">
      <c r="A237" s="4" t="s">
        <v>430</v>
      </c>
      <c r="B237" s="5" t="s">
        <v>429</v>
      </c>
      <c r="C237" s="6">
        <v>1202011892</v>
      </c>
      <c r="D237" s="6">
        <v>902320071</v>
      </c>
      <c r="E237" s="6">
        <v>-299691821</v>
      </c>
      <c r="F237" s="8">
        <v>-24.9</v>
      </c>
      <c r="G237" s="6">
        <v>3872517088</v>
      </c>
      <c r="H237" s="8">
        <v>23.3</v>
      </c>
      <c r="I237" s="4" t="s">
        <v>16</v>
      </c>
      <c r="J237" s="4" t="s">
        <v>16</v>
      </c>
      <c r="K237" s="6"/>
      <c r="L237" s="6"/>
      <c r="M237" s="6"/>
      <c r="N237" s="11"/>
      <c r="O237" s="7" t="s">
        <v>16</v>
      </c>
      <c r="P237" s="7" t="s">
        <v>16</v>
      </c>
      <c r="Q237" s="4" t="s">
        <v>16</v>
      </c>
      <c r="R237" s="4"/>
      <c r="S237" s="1"/>
    </row>
    <row r="238" spans="1:20">
      <c r="A238" s="1"/>
      <c r="B238" s="5" t="s">
        <v>380</v>
      </c>
      <c r="C238" s="6">
        <v>87536269</v>
      </c>
      <c r="D238" s="6">
        <v>66052810</v>
      </c>
      <c r="E238" s="6">
        <v>-21483459</v>
      </c>
      <c r="F238" s="8">
        <v>-24.5</v>
      </c>
      <c r="G238" s="6">
        <v>213210059</v>
      </c>
      <c r="H238" s="8">
        <v>31</v>
      </c>
      <c r="I238" s="4" t="s">
        <v>16</v>
      </c>
      <c r="J238" s="4" t="s">
        <v>16</v>
      </c>
      <c r="K238" s="6"/>
      <c r="L238" s="6"/>
      <c r="M238" s="6"/>
      <c r="N238" s="11"/>
      <c r="O238" s="7" t="s">
        <v>16</v>
      </c>
      <c r="P238" s="7" t="s">
        <v>16</v>
      </c>
      <c r="Q238" s="4" t="s">
        <v>16</v>
      </c>
      <c r="R238" s="4"/>
      <c r="S238" s="1"/>
    </row>
    <row r="239" spans="1:20" ht="28.5">
      <c r="A239" s="1"/>
      <c r="B239" s="5" t="s">
        <v>16</v>
      </c>
      <c r="C239" s="6"/>
      <c r="D239" s="6"/>
      <c r="E239" s="6"/>
      <c r="F239" s="7" t="s">
        <v>16</v>
      </c>
      <c r="G239" s="6"/>
      <c r="H239" s="7" t="s">
        <v>16</v>
      </c>
      <c r="I239" s="4" t="s">
        <v>431</v>
      </c>
      <c r="J239" s="4" t="s">
        <v>433</v>
      </c>
      <c r="K239" s="6">
        <v>1</v>
      </c>
      <c r="L239" s="6">
        <v>1</v>
      </c>
      <c r="M239" s="6">
        <v>0</v>
      </c>
      <c r="N239" s="11">
        <v>0</v>
      </c>
      <c r="O239" s="7" t="s">
        <v>18</v>
      </c>
      <c r="P239" s="7" t="s">
        <v>18</v>
      </c>
      <c r="Q239" s="29" t="s">
        <v>3375</v>
      </c>
      <c r="R239" s="29"/>
      <c r="S239" s="33"/>
      <c r="T239" s="43"/>
    </row>
    <row r="240" spans="1:20" ht="28.5">
      <c r="A240" s="1"/>
      <c r="B240" s="5" t="s">
        <v>16</v>
      </c>
      <c r="C240" s="6"/>
      <c r="D240" s="6"/>
      <c r="E240" s="6"/>
      <c r="F240" s="7" t="s">
        <v>16</v>
      </c>
      <c r="G240" s="6"/>
      <c r="H240" s="7" t="s">
        <v>16</v>
      </c>
      <c r="I240" s="4" t="s">
        <v>432</v>
      </c>
      <c r="J240" s="4" t="s">
        <v>433</v>
      </c>
      <c r="K240" s="6">
        <v>1</v>
      </c>
      <c r="L240" s="6">
        <v>1</v>
      </c>
      <c r="M240" s="6">
        <v>0</v>
      </c>
      <c r="N240" s="11">
        <v>0</v>
      </c>
      <c r="O240" s="7" t="s">
        <v>18</v>
      </c>
      <c r="P240" s="7" t="s">
        <v>18</v>
      </c>
      <c r="Q240" s="29" t="s">
        <v>3375</v>
      </c>
      <c r="R240" s="29"/>
      <c r="S240" s="33"/>
      <c r="T240" s="43"/>
    </row>
    <row r="241" spans="1:20" ht="42.75">
      <c r="A241" s="1"/>
      <c r="B241" s="5" t="s">
        <v>16</v>
      </c>
      <c r="C241" s="6"/>
      <c r="D241" s="6"/>
      <c r="E241" s="6"/>
      <c r="F241" s="7" t="s">
        <v>16</v>
      </c>
      <c r="G241" s="6"/>
      <c r="H241" s="7" t="s">
        <v>16</v>
      </c>
      <c r="I241" s="4" t="s">
        <v>434</v>
      </c>
      <c r="J241" s="4" t="s">
        <v>435</v>
      </c>
      <c r="K241" s="6">
        <v>477</v>
      </c>
      <c r="L241" s="6">
        <v>294</v>
      </c>
      <c r="M241" s="6">
        <v>146</v>
      </c>
      <c r="N241" s="11">
        <v>187</v>
      </c>
      <c r="O241" s="9">
        <v>39.200000000000003</v>
      </c>
      <c r="P241" s="9">
        <v>-36.4</v>
      </c>
      <c r="Q241" s="29" t="s">
        <v>3376</v>
      </c>
      <c r="R241" s="29"/>
      <c r="S241" s="33"/>
      <c r="T241" s="43"/>
    </row>
    <row r="242" spans="1:20" ht="28.5">
      <c r="A242" s="4" t="s">
        <v>436</v>
      </c>
      <c r="B242" s="5" t="s">
        <v>429</v>
      </c>
      <c r="C242" s="6">
        <v>142747835</v>
      </c>
      <c r="D242" s="6">
        <v>155732130</v>
      </c>
      <c r="E242" s="6">
        <v>12984295</v>
      </c>
      <c r="F242" s="8">
        <v>9.1</v>
      </c>
      <c r="G242" s="6">
        <v>1482690362</v>
      </c>
      <c r="H242" s="8">
        <v>10.5</v>
      </c>
      <c r="I242" s="4" t="s">
        <v>16</v>
      </c>
      <c r="J242" s="4" t="s">
        <v>16</v>
      </c>
      <c r="K242" s="6"/>
      <c r="L242" s="6"/>
      <c r="M242" s="6"/>
      <c r="N242" s="11"/>
      <c r="O242" s="7" t="s">
        <v>16</v>
      </c>
      <c r="P242" s="7" t="s">
        <v>16</v>
      </c>
      <c r="Q242" s="4" t="s">
        <v>16</v>
      </c>
      <c r="R242" s="4"/>
      <c r="S242" s="1"/>
    </row>
    <row r="243" spans="1:20" ht="42.75">
      <c r="A243" s="4" t="s">
        <v>437</v>
      </c>
      <c r="B243" s="5" t="s">
        <v>16</v>
      </c>
      <c r="C243" s="6"/>
      <c r="D243" s="6"/>
      <c r="E243" s="6"/>
      <c r="F243" s="7" t="s">
        <v>16</v>
      </c>
      <c r="G243" s="6"/>
      <c r="H243" s="7" t="s">
        <v>16</v>
      </c>
      <c r="I243" s="4" t="s">
        <v>438</v>
      </c>
      <c r="J243" s="4" t="s">
        <v>439</v>
      </c>
      <c r="K243" s="6">
        <v>1500000</v>
      </c>
      <c r="L243" s="6">
        <v>650000</v>
      </c>
      <c r="M243" s="6">
        <v>670860</v>
      </c>
      <c r="N243" s="11">
        <v>473400</v>
      </c>
      <c r="O243" s="9">
        <v>31.6</v>
      </c>
      <c r="P243" s="9">
        <v>-27.2</v>
      </c>
      <c r="Q243" s="29" t="s">
        <v>3411</v>
      </c>
      <c r="R243" s="29"/>
      <c r="S243" s="33"/>
      <c r="T243" s="43"/>
    </row>
    <row r="244" spans="1:20" ht="28.5">
      <c r="A244" s="1"/>
      <c r="B244" s="5" t="s">
        <v>16</v>
      </c>
      <c r="C244" s="6"/>
      <c r="D244" s="6"/>
      <c r="E244" s="6"/>
      <c r="F244" s="7" t="s">
        <v>16</v>
      </c>
      <c r="G244" s="6"/>
      <c r="H244" s="7" t="s">
        <v>16</v>
      </c>
      <c r="I244" s="4" t="s">
        <v>440</v>
      </c>
      <c r="J244" s="4" t="s">
        <v>441</v>
      </c>
      <c r="K244" s="6">
        <v>10</v>
      </c>
      <c r="L244" s="6">
        <v>5</v>
      </c>
      <c r="M244" s="6">
        <v>5</v>
      </c>
      <c r="N244" s="11">
        <v>1</v>
      </c>
      <c r="O244" s="9">
        <v>10</v>
      </c>
      <c r="P244" s="9">
        <v>-80</v>
      </c>
      <c r="Q244" s="29" t="s">
        <v>3377</v>
      </c>
      <c r="R244" s="29"/>
      <c r="S244" s="33"/>
      <c r="T244" s="43"/>
    </row>
    <row r="245" spans="1:20" ht="42.75">
      <c r="A245" s="1"/>
      <c r="B245" s="5" t="s">
        <v>16</v>
      </c>
      <c r="C245" s="6"/>
      <c r="D245" s="6"/>
      <c r="E245" s="6"/>
      <c r="F245" s="7" t="s">
        <v>16</v>
      </c>
      <c r="G245" s="6"/>
      <c r="H245" s="7" t="s">
        <v>16</v>
      </c>
      <c r="I245" s="4" t="s">
        <v>442</v>
      </c>
      <c r="J245" s="4" t="s">
        <v>443</v>
      </c>
      <c r="K245" s="6">
        <v>1350</v>
      </c>
      <c r="L245" s="6">
        <v>1350</v>
      </c>
      <c r="M245" s="6">
        <v>1388</v>
      </c>
      <c r="N245" s="11">
        <v>1438</v>
      </c>
      <c r="O245" s="7" t="s">
        <v>57</v>
      </c>
      <c r="P245" s="9">
        <v>6.5</v>
      </c>
      <c r="Q245" s="29" t="s">
        <v>3378</v>
      </c>
      <c r="R245" s="29"/>
      <c r="S245" s="33"/>
      <c r="T245" s="43"/>
    </row>
    <row r="246" spans="1:20" s="23" customFormat="1" ht="30">
      <c r="A246" s="19" t="s">
        <v>444</v>
      </c>
      <c r="B246" s="13" t="s">
        <v>16</v>
      </c>
      <c r="C246" s="20"/>
      <c r="D246" s="20"/>
      <c r="E246" s="20"/>
      <c r="F246" s="21" t="s">
        <v>16</v>
      </c>
      <c r="G246" s="20"/>
      <c r="H246" s="21" t="s">
        <v>16</v>
      </c>
      <c r="I246" s="19" t="s">
        <v>16</v>
      </c>
      <c r="J246" s="19" t="s">
        <v>16</v>
      </c>
      <c r="K246" s="20"/>
      <c r="L246" s="20"/>
      <c r="M246" s="20"/>
      <c r="N246" s="22"/>
      <c r="O246" s="21" t="s">
        <v>16</v>
      </c>
      <c r="P246" s="21" t="s">
        <v>16</v>
      </c>
      <c r="Q246" s="19" t="s">
        <v>16</v>
      </c>
      <c r="R246" s="19"/>
      <c r="S246" s="18"/>
    </row>
    <row r="247" spans="1:20" ht="28.5">
      <c r="A247" s="4" t="s">
        <v>445</v>
      </c>
      <c r="B247" s="5" t="s">
        <v>429</v>
      </c>
      <c r="C247" s="6">
        <v>138818918</v>
      </c>
      <c r="D247" s="6">
        <v>198172434</v>
      </c>
      <c r="E247" s="6">
        <v>59353516</v>
      </c>
      <c r="F247" s="8">
        <v>42.8</v>
      </c>
      <c r="G247" s="6">
        <v>380166350</v>
      </c>
      <c r="H247" s="8">
        <v>52.1</v>
      </c>
      <c r="I247" s="4" t="s">
        <v>16</v>
      </c>
      <c r="J247" s="4" t="s">
        <v>16</v>
      </c>
      <c r="K247" s="6"/>
      <c r="L247" s="6"/>
      <c r="M247" s="6"/>
      <c r="N247" s="11"/>
      <c r="O247" s="7" t="s">
        <v>16</v>
      </c>
      <c r="P247" s="7" t="s">
        <v>16</v>
      </c>
      <c r="Q247" s="4" t="s">
        <v>16</v>
      </c>
      <c r="R247" s="4"/>
      <c r="S247" s="1"/>
    </row>
    <row r="248" spans="1:20" ht="28.5">
      <c r="A248" s="4" t="s">
        <v>446</v>
      </c>
      <c r="B248" s="5" t="s">
        <v>16</v>
      </c>
      <c r="C248" s="6"/>
      <c r="D248" s="6"/>
      <c r="E248" s="6"/>
      <c r="F248" s="7" t="s">
        <v>16</v>
      </c>
      <c r="G248" s="6"/>
      <c r="H248" s="7" t="s">
        <v>16</v>
      </c>
      <c r="I248" s="4" t="s">
        <v>447</v>
      </c>
      <c r="J248" s="4" t="s">
        <v>110</v>
      </c>
      <c r="K248" s="6">
        <v>240000</v>
      </c>
      <c r="L248" s="6">
        <v>120000</v>
      </c>
      <c r="M248" s="6">
        <v>117128</v>
      </c>
      <c r="N248" s="11">
        <v>124659</v>
      </c>
      <c r="O248" s="9">
        <v>51.9</v>
      </c>
      <c r="P248" s="9">
        <v>3.9</v>
      </c>
      <c r="Q248" s="29" t="s">
        <v>3379</v>
      </c>
      <c r="R248" s="29"/>
      <c r="S248" s="33"/>
      <c r="T248" s="43"/>
    </row>
    <row r="249" spans="1:20" ht="42.75">
      <c r="A249" s="1"/>
      <c r="B249" s="5" t="s">
        <v>16</v>
      </c>
      <c r="C249" s="6"/>
      <c r="D249" s="6"/>
      <c r="E249" s="6"/>
      <c r="F249" s="7" t="s">
        <v>16</v>
      </c>
      <c r="G249" s="6"/>
      <c r="H249" s="7" t="s">
        <v>16</v>
      </c>
      <c r="I249" s="4" t="s">
        <v>448</v>
      </c>
      <c r="J249" s="4" t="s">
        <v>65</v>
      </c>
      <c r="K249" s="6">
        <v>322000</v>
      </c>
      <c r="L249" s="6">
        <v>181000</v>
      </c>
      <c r="M249" s="6">
        <v>216387</v>
      </c>
      <c r="N249" s="11">
        <v>143329</v>
      </c>
      <c r="O249" s="9">
        <v>44.5</v>
      </c>
      <c r="P249" s="9">
        <v>-20.8</v>
      </c>
      <c r="Q249" s="29" t="s">
        <v>3385</v>
      </c>
      <c r="R249" s="29"/>
      <c r="S249" s="33"/>
      <c r="T249" s="43"/>
    </row>
    <row r="250" spans="1:20" ht="42.75">
      <c r="A250" s="1"/>
      <c r="B250" s="5" t="s">
        <v>16</v>
      </c>
      <c r="C250" s="6"/>
      <c r="D250" s="6"/>
      <c r="E250" s="6"/>
      <c r="F250" s="7" t="s">
        <v>16</v>
      </c>
      <c r="G250" s="6"/>
      <c r="H250" s="7" t="s">
        <v>16</v>
      </c>
      <c r="I250" s="4" t="s">
        <v>449</v>
      </c>
      <c r="J250" s="4" t="s">
        <v>76</v>
      </c>
      <c r="K250" s="6">
        <v>14</v>
      </c>
      <c r="L250" s="6">
        <v>6</v>
      </c>
      <c r="M250" s="6">
        <v>7</v>
      </c>
      <c r="N250" s="11">
        <v>8</v>
      </c>
      <c r="O250" s="9">
        <v>57.1</v>
      </c>
      <c r="P250" s="9">
        <v>33.299999999999997</v>
      </c>
      <c r="Q250" s="29" t="s">
        <v>3386</v>
      </c>
      <c r="R250" s="29"/>
      <c r="S250" s="33"/>
      <c r="T250" s="43"/>
    </row>
    <row r="251" spans="1:20" ht="28.5">
      <c r="A251" s="1"/>
      <c r="B251" s="5" t="s">
        <v>16</v>
      </c>
      <c r="C251" s="6"/>
      <c r="D251" s="6"/>
      <c r="E251" s="6"/>
      <c r="F251" s="7" t="s">
        <v>16</v>
      </c>
      <c r="G251" s="6"/>
      <c r="H251" s="7" t="s">
        <v>16</v>
      </c>
      <c r="I251" s="4" t="s">
        <v>450</v>
      </c>
      <c r="J251" s="4" t="s">
        <v>76</v>
      </c>
      <c r="K251" s="6">
        <v>17</v>
      </c>
      <c r="L251" s="6">
        <v>7</v>
      </c>
      <c r="M251" s="6">
        <v>4</v>
      </c>
      <c r="N251" s="11">
        <v>12</v>
      </c>
      <c r="O251" s="9">
        <v>70.599999999999994</v>
      </c>
      <c r="P251" s="9">
        <v>71.400000000000006</v>
      </c>
      <c r="Q251" s="29" t="s">
        <v>3391</v>
      </c>
      <c r="R251" s="29"/>
      <c r="S251" s="33"/>
      <c r="T251" s="43"/>
    </row>
    <row r="252" spans="1:20" ht="28.5">
      <c r="A252" s="1"/>
      <c r="B252" s="5" t="s">
        <v>16</v>
      </c>
      <c r="C252" s="6"/>
      <c r="D252" s="6"/>
      <c r="E252" s="6"/>
      <c r="F252" s="7" t="s">
        <v>16</v>
      </c>
      <c r="G252" s="6"/>
      <c r="H252" s="7" t="s">
        <v>16</v>
      </c>
      <c r="I252" s="4" t="s">
        <v>451</v>
      </c>
      <c r="J252" s="4" t="s">
        <v>76</v>
      </c>
      <c r="K252" s="6">
        <v>22</v>
      </c>
      <c r="L252" s="6">
        <v>11</v>
      </c>
      <c r="M252" s="6">
        <v>10</v>
      </c>
      <c r="N252" s="11">
        <v>16</v>
      </c>
      <c r="O252" s="9">
        <v>72.7</v>
      </c>
      <c r="P252" s="9">
        <v>45.5</v>
      </c>
      <c r="Q252" s="29" t="s">
        <v>3387</v>
      </c>
      <c r="R252" s="29"/>
      <c r="S252" s="33"/>
      <c r="T252" s="43"/>
    </row>
    <row r="253" spans="1:20" ht="28.5">
      <c r="A253" s="1"/>
      <c r="B253" s="5" t="s">
        <v>16</v>
      </c>
      <c r="C253" s="6"/>
      <c r="D253" s="6"/>
      <c r="E253" s="6"/>
      <c r="F253" s="7" t="s">
        <v>16</v>
      </c>
      <c r="G253" s="6"/>
      <c r="H253" s="7" t="s">
        <v>16</v>
      </c>
      <c r="I253" s="4" t="s">
        <v>452</v>
      </c>
      <c r="J253" s="4" t="s">
        <v>76</v>
      </c>
      <c r="K253" s="6">
        <v>28</v>
      </c>
      <c r="L253" s="6">
        <v>12</v>
      </c>
      <c r="M253" s="6">
        <v>17</v>
      </c>
      <c r="N253" s="11">
        <v>13</v>
      </c>
      <c r="O253" s="9">
        <v>46.4</v>
      </c>
      <c r="P253" s="9">
        <v>8.3000000000000007</v>
      </c>
      <c r="Q253" s="29" t="s">
        <v>3388</v>
      </c>
      <c r="R253" s="29"/>
      <c r="S253" s="33"/>
      <c r="T253" s="43"/>
    </row>
    <row r="254" spans="1:20" ht="28.5">
      <c r="A254" s="1"/>
      <c r="B254" s="5" t="s">
        <v>16</v>
      </c>
      <c r="C254" s="6"/>
      <c r="D254" s="6"/>
      <c r="E254" s="6"/>
      <c r="F254" s="7" t="s">
        <v>16</v>
      </c>
      <c r="G254" s="6"/>
      <c r="H254" s="7" t="s">
        <v>16</v>
      </c>
      <c r="I254" s="4" t="s">
        <v>453</v>
      </c>
      <c r="J254" s="4" t="s">
        <v>76</v>
      </c>
      <c r="K254" s="6">
        <v>768</v>
      </c>
      <c r="L254" s="6">
        <v>380</v>
      </c>
      <c r="M254" s="6">
        <v>376</v>
      </c>
      <c r="N254" s="11">
        <v>384</v>
      </c>
      <c r="O254" s="9">
        <v>50</v>
      </c>
      <c r="P254" s="9">
        <v>1.1000000000000001</v>
      </c>
      <c r="Q254" s="29" t="s">
        <v>3389</v>
      </c>
      <c r="R254" s="29"/>
      <c r="S254" s="33"/>
      <c r="T254" s="43"/>
    </row>
    <row r="255" spans="1:20" ht="28.5">
      <c r="A255" s="1"/>
      <c r="B255" s="5" t="s">
        <v>16</v>
      </c>
      <c r="C255" s="6"/>
      <c r="D255" s="6"/>
      <c r="E255" s="6"/>
      <c r="F255" s="7" t="s">
        <v>16</v>
      </c>
      <c r="G255" s="6"/>
      <c r="H255" s="7" t="s">
        <v>16</v>
      </c>
      <c r="I255" s="4" t="s">
        <v>454</v>
      </c>
      <c r="J255" s="4" t="s">
        <v>76</v>
      </c>
      <c r="K255" s="6">
        <v>408</v>
      </c>
      <c r="L255" s="6">
        <v>195</v>
      </c>
      <c r="M255" s="6">
        <v>367</v>
      </c>
      <c r="N255" s="11">
        <v>322</v>
      </c>
      <c r="O255" s="9">
        <v>78.900000000000006</v>
      </c>
      <c r="P255" s="9">
        <v>65.099999999999994</v>
      </c>
      <c r="Q255" s="29" t="s">
        <v>3390</v>
      </c>
      <c r="R255" s="29"/>
      <c r="S255" s="33"/>
      <c r="T255" s="43"/>
    </row>
    <row r="256" spans="1:20" ht="28.5">
      <c r="A256" s="1"/>
      <c r="B256" s="5" t="s">
        <v>16</v>
      </c>
      <c r="C256" s="6"/>
      <c r="D256" s="6"/>
      <c r="E256" s="6"/>
      <c r="F256" s="7" t="s">
        <v>16</v>
      </c>
      <c r="G256" s="6"/>
      <c r="H256" s="7" t="s">
        <v>16</v>
      </c>
      <c r="I256" s="4" t="s">
        <v>455</v>
      </c>
      <c r="J256" s="4" t="s">
        <v>76</v>
      </c>
      <c r="K256" s="6">
        <v>58</v>
      </c>
      <c r="L256" s="6">
        <v>28</v>
      </c>
      <c r="M256" s="6">
        <v>28</v>
      </c>
      <c r="N256" s="11">
        <v>28</v>
      </c>
      <c r="O256" s="9">
        <v>48.3</v>
      </c>
      <c r="P256" s="9">
        <v>0</v>
      </c>
      <c r="Q256" s="4" t="s">
        <v>16</v>
      </c>
      <c r="R256" s="4"/>
      <c r="S256" s="1"/>
    </row>
    <row r="257" spans="1:20" ht="42.75">
      <c r="A257" s="1"/>
      <c r="B257" s="5" t="s">
        <v>16</v>
      </c>
      <c r="C257" s="6"/>
      <c r="D257" s="6"/>
      <c r="E257" s="6"/>
      <c r="F257" s="7" t="s">
        <v>16</v>
      </c>
      <c r="G257" s="6"/>
      <c r="H257" s="7" t="s">
        <v>16</v>
      </c>
      <c r="I257" s="4" t="s">
        <v>456</v>
      </c>
      <c r="J257" s="4" t="s">
        <v>76</v>
      </c>
      <c r="K257" s="6">
        <v>170</v>
      </c>
      <c r="L257" s="6">
        <v>85</v>
      </c>
      <c r="M257" s="6">
        <v>88</v>
      </c>
      <c r="N257" s="11">
        <v>89</v>
      </c>
      <c r="O257" s="9">
        <v>52.4</v>
      </c>
      <c r="P257" s="9">
        <v>4.7</v>
      </c>
      <c r="Q257" s="29" t="s">
        <v>3389</v>
      </c>
      <c r="R257" s="29"/>
      <c r="S257" s="33"/>
      <c r="T257" s="43"/>
    </row>
    <row r="258" spans="1:20" ht="42.75">
      <c r="A258" s="1"/>
      <c r="B258" s="5" t="s">
        <v>16</v>
      </c>
      <c r="C258" s="6"/>
      <c r="D258" s="6"/>
      <c r="E258" s="6"/>
      <c r="F258" s="7" t="s">
        <v>16</v>
      </c>
      <c r="G258" s="6"/>
      <c r="H258" s="7" t="s">
        <v>16</v>
      </c>
      <c r="I258" s="4" t="s">
        <v>457</v>
      </c>
      <c r="J258" s="4" t="s">
        <v>76</v>
      </c>
      <c r="K258" s="6">
        <v>21</v>
      </c>
      <c r="L258" s="6">
        <v>9</v>
      </c>
      <c r="M258" s="6">
        <v>10</v>
      </c>
      <c r="N258" s="11">
        <v>10</v>
      </c>
      <c r="O258" s="9">
        <v>47.6</v>
      </c>
      <c r="P258" s="9">
        <v>11.1</v>
      </c>
      <c r="Q258" s="29" t="s">
        <v>3391</v>
      </c>
      <c r="R258" s="29"/>
      <c r="S258" s="33"/>
      <c r="T258" s="43"/>
    </row>
    <row r="259" spans="1:20" ht="28.5">
      <c r="A259" s="1"/>
      <c r="B259" s="5" t="s">
        <v>16</v>
      </c>
      <c r="C259" s="6"/>
      <c r="D259" s="6"/>
      <c r="E259" s="6"/>
      <c r="F259" s="7" t="s">
        <v>16</v>
      </c>
      <c r="G259" s="6"/>
      <c r="H259" s="7" t="s">
        <v>16</v>
      </c>
      <c r="I259" s="4" t="s">
        <v>458</v>
      </c>
      <c r="J259" s="4" t="s">
        <v>459</v>
      </c>
      <c r="K259" s="6">
        <v>370</v>
      </c>
      <c r="L259" s="6">
        <v>170</v>
      </c>
      <c r="M259" s="6">
        <v>112</v>
      </c>
      <c r="N259" s="11">
        <v>172</v>
      </c>
      <c r="O259" s="9">
        <v>46.5</v>
      </c>
      <c r="P259" s="9">
        <v>1.2</v>
      </c>
      <c r="Q259" s="29" t="s">
        <v>2271</v>
      </c>
      <c r="R259" s="29"/>
      <c r="S259" s="33"/>
      <c r="T259" s="43"/>
    </row>
    <row r="260" spans="1:20" ht="28.5">
      <c r="A260" s="1"/>
      <c r="B260" s="5" t="s">
        <v>16</v>
      </c>
      <c r="C260" s="6"/>
      <c r="D260" s="6"/>
      <c r="E260" s="6"/>
      <c r="F260" s="7" t="s">
        <v>16</v>
      </c>
      <c r="G260" s="6"/>
      <c r="H260" s="7" t="s">
        <v>16</v>
      </c>
      <c r="I260" s="4" t="s">
        <v>460</v>
      </c>
      <c r="J260" s="4" t="s">
        <v>297</v>
      </c>
      <c r="K260" s="6">
        <v>0</v>
      </c>
      <c r="L260" s="6">
        <v>0</v>
      </c>
      <c r="M260" s="6">
        <v>11</v>
      </c>
      <c r="N260" s="11">
        <v>0</v>
      </c>
      <c r="O260" s="9">
        <v>0</v>
      </c>
      <c r="P260" s="9">
        <v>0</v>
      </c>
      <c r="Q260" s="4" t="s">
        <v>16</v>
      </c>
      <c r="R260" s="4"/>
      <c r="S260" s="1"/>
    </row>
    <row r="261" spans="1:20" ht="42.75">
      <c r="A261" s="1"/>
      <c r="B261" s="5" t="s">
        <v>16</v>
      </c>
      <c r="C261" s="6"/>
      <c r="D261" s="6"/>
      <c r="E261" s="6"/>
      <c r="F261" s="7" t="s">
        <v>16</v>
      </c>
      <c r="G261" s="6"/>
      <c r="H261" s="7" t="s">
        <v>16</v>
      </c>
      <c r="I261" s="4" t="s">
        <v>461</v>
      </c>
      <c r="J261" s="4" t="s">
        <v>76</v>
      </c>
      <c r="K261" s="6">
        <v>6142</v>
      </c>
      <c r="L261" s="6">
        <v>2988</v>
      </c>
      <c r="M261" s="6">
        <v>5097</v>
      </c>
      <c r="N261" s="11">
        <v>881</v>
      </c>
      <c r="O261" s="9">
        <v>14.3</v>
      </c>
      <c r="P261" s="9">
        <v>-70.5</v>
      </c>
      <c r="Q261" s="29" t="s">
        <v>3392</v>
      </c>
      <c r="R261" s="29"/>
      <c r="S261" s="33"/>
      <c r="T261" s="43"/>
    </row>
    <row r="262" spans="1:20" ht="42.75">
      <c r="A262" s="1"/>
      <c r="B262" s="5" t="s">
        <v>16</v>
      </c>
      <c r="C262" s="6"/>
      <c r="D262" s="6"/>
      <c r="E262" s="6"/>
      <c r="F262" s="7" t="s">
        <v>16</v>
      </c>
      <c r="G262" s="6"/>
      <c r="H262" s="7" t="s">
        <v>16</v>
      </c>
      <c r="I262" s="4" t="s">
        <v>462</v>
      </c>
      <c r="J262" s="4" t="s">
        <v>76</v>
      </c>
      <c r="K262" s="6">
        <v>24800</v>
      </c>
      <c r="L262" s="6">
        <v>12200</v>
      </c>
      <c r="M262" s="6">
        <v>6495</v>
      </c>
      <c r="N262" s="11">
        <v>15350</v>
      </c>
      <c r="O262" s="9">
        <v>61.9</v>
      </c>
      <c r="P262" s="9">
        <v>25.8</v>
      </c>
      <c r="Q262" s="29" t="s">
        <v>3393</v>
      </c>
      <c r="R262" s="29"/>
      <c r="S262" s="33"/>
      <c r="T262" s="43"/>
    </row>
    <row r="263" spans="1:20" ht="57">
      <c r="A263" s="1"/>
      <c r="B263" s="5" t="s">
        <v>16</v>
      </c>
      <c r="C263" s="6"/>
      <c r="D263" s="6"/>
      <c r="E263" s="6"/>
      <c r="F263" s="7" t="s">
        <v>16</v>
      </c>
      <c r="G263" s="6"/>
      <c r="H263" s="7" t="s">
        <v>16</v>
      </c>
      <c r="I263" s="4" t="s">
        <v>463</v>
      </c>
      <c r="J263" s="4" t="s">
        <v>76</v>
      </c>
      <c r="K263" s="6">
        <v>686</v>
      </c>
      <c r="L263" s="6">
        <v>338</v>
      </c>
      <c r="M263" s="6">
        <v>233</v>
      </c>
      <c r="N263" s="11">
        <v>346</v>
      </c>
      <c r="O263" s="9">
        <v>50.4</v>
      </c>
      <c r="P263" s="9">
        <v>2.4</v>
      </c>
      <c r="Q263" s="29" t="s">
        <v>3393</v>
      </c>
      <c r="R263" s="29"/>
      <c r="S263" s="33"/>
      <c r="T263" s="43"/>
    </row>
    <row r="264" spans="1:20" ht="42.75">
      <c r="A264" s="1"/>
      <c r="B264" s="5" t="s">
        <v>16</v>
      </c>
      <c r="C264" s="6"/>
      <c r="D264" s="6"/>
      <c r="E264" s="6"/>
      <c r="F264" s="7" t="s">
        <v>16</v>
      </c>
      <c r="G264" s="6"/>
      <c r="H264" s="7" t="s">
        <v>16</v>
      </c>
      <c r="I264" s="4" t="s">
        <v>464</v>
      </c>
      <c r="J264" s="4" t="s">
        <v>76</v>
      </c>
      <c r="K264" s="6">
        <v>11</v>
      </c>
      <c r="L264" s="6">
        <v>6</v>
      </c>
      <c r="M264" s="6">
        <v>4</v>
      </c>
      <c r="N264" s="11">
        <v>7</v>
      </c>
      <c r="O264" s="9">
        <v>63.6</v>
      </c>
      <c r="P264" s="9">
        <v>16.7</v>
      </c>
      <c r="Q264" s="29" t="s">
        <v>3394</v>
      </c>
      <c r="R264" s="29"/>
      <c r="S264" s="33"/>
      <c r="T264" s="43"/>
    </row>
    <row r="265" spans="1:20" ht="42.75">
      <c r="A265" s="1"/>
      <c r="B265" s="5" t="s">
        <v>16</v>
      </c>
      <c r="C265" s="6"/>
      <c r="D265" s="6"/>
      <c r="E265" s="6"/>
      <c r="F265" s="7" t="s">
        <v>16</v>
      </c>
      <c r="G265" s="6"/>
      <c r="H265" s="7" t="s">
        <v>16</v>
      </c>
      <c r="I265" s="4" t="s">
        <v>465</v>
      </c>
      <c r="J265" s="4" t="s">
        <v>76</v>
      </c>
      <c r="K265" s="6">
        <v>10</v>
      </c>
      <c r="L265" s="6">
        <v>6</v>
      </c>
      <c r="M265" s="6">
        <v>4</v>
      </c>
      <c r="N265" s="11">
        <v>13</v>
      </c>
      <c r="O265" s="9">
        <v>130</v>
      </c>
      <c r="P265" s="9">
        <v>116.7</v>
      </c>
      <c r="Q265" s="29" t="s">
        <v>3394</v>
      </c>
      <c r="R265" s="29"/>
      <c r="S265" s="33"/>
      <c r="T265" s="43"/>
    </row>
    <row r="266" spans="1:20" ht="28.5">
      <c r="A266" s="1"/>
      <c r="B266" s="5" t="s">
        <v>16</v>
      </c>
      <c r="C266" s="6"/>
      <c r="D266" s="6"/>
      <c r="E266" s="6"/>
      <c r="F266" s="7" t="s">
        <v>16</v>
      </c>
      <c r="G266" s="6"/>
      <c r="H266" s="7" t="s">
        <v>16</v>
      </c>
      <c r="I266" s="4" t="s">
        <v>466</v>
      </c>
      <c r="J266" s="4" t="s">
        <v>76</v>
      </c>
      <c r="K266" s="6">
        <v>72</v>
      </c>
      <c r="L266" s="6">
        <v>35</v>
      </c>
      <c r="M266" s="6">
        <v>4</v>
      </c>
      <c r="N266" s="11">
        <v>31</v>
      </c>
      <c r="O266" s="9">
        <v>43.1</v>
      </c>
      <c r="P266" s="9">
        <v>-11.4</v>
      </c>
      <c r="Q266" s="29" t="s">
        <v>3395</v>
      </c>
      <c r="R266" s="29"/>
      <c r="S266" s="33"/>
      <c r="T266" s="43"/>
    </row>
    <row r="267" spans="1:20" ht="42.75">
      <c r="A267" s="1"/>
      <c r="B267" s="5" t="s">
        <v>16</v>
      </c>
      <c r="C267" s="6"/>
      <c r="D267" s="6"/>
      <c r="E267" s="6"/>
      <c r="F267" s="7" t="s">
        <v>16</v>
      </c>
      <c r="G267" s="6"/>
      <c r="H267" s="7" t="s">
        <v>16</v>
      </c>
      <c r="I267" s="4" t="s">
        <v>467</v>
      </c>
      <c r="J267" s="4" t="s">
        <v>76</v>
      </c>
      <c r="K267" s="6">
        <v>5</v>
      </c>
      <c r="L267" s="6">
        <v>5</v>
      </c>
      <c r="M267" s="6">
        <v>0</v>
      </c>
      <c r="N267" s="11">
        <v>5</v>
      </c>
      <c r="O267" s="9">
        <v>100</v>
      </c>
      <c r="P267" s="9">
        <v>0</v>
      </c>
      <c r="Q267" s="4" t="s">
        <v>16</v>
      </c>
      <c r="R267" s="4"/>
      <c r="S267" s="1"/>
    </row>
    <row r="268" spans="1:20" ht="42.75">
      <c r="A268" s="1"/>
      <c r="B268" s="5" t="s">
        <v>16</v>
      </c>
      <c r="C268" s="6"/>
      <c r="D268" s="6"/>
      <c r="E268" s="6"/>
      <c r="F268" s="7" t="s">
        <v>16</v>
      </c>
      <c r="G268" s="6"/>
      <c r="H268" s="7" t="s">
        <v>16</v>
      </c>
      <c r="I268" s="4" t="s">
        <v>468</v>
      </c>
      <c r="J268" s="4" t="s">
        <v>76</v>
      </c>
      <c r="K268" s="6">
        <v>10</v>
      </c>
      <c r="L268" s="6">
        <v>3</v>
      </c>
      <c r="M268" s="6">
        <v>2</v>
      </c>
      <c r="N268" s="11">
        <v>1</v>
      </c>
      <c r="O268" s="9">
        <v>10</v>
      </c>
      <c r="P268" s="9">
        <v>-66.7</v>
      </c>
      <c r="Q268" s="29" t="s">
        <v>469</v>
      </c>
      <c r="R268" s="29"/>
      <c r="S268" s="33"/>
      <c r="T268" s="43"/>
    </row>
    <row r="269" spans="1:20" ht="28.5">
      <c r="A269" s="1"/>
      <c r="B269" s="5" t="s">
        <v>16</v>
      </c>
      <c r="C269" s="6"/>
      <c r="D269" s="6"/>
      <c r="E269" s="6"/>
      <c r="F269" s="7" t="s">
        <v>16</v>
      </c>
      <c r="G269" s="6"/>
      <c r="H269" s="7" t="s">
        <v>16</v>
      </c>
      <c r="I269" s="4" t="s">
        <v>470</v>
      </c>
      <c r="J269" s="4" t="s">
        <v>471</v>
      </c>
      <c r="K269" s="6">
        <v>6000</v>
      </c>
      <c r="L269" s="6">
        <v>3000</v>
      </c>
      <c r="M269" s="6">
        <v>3197</v>
      </c>
      <c r="N269" s="11">
        <v>4643</v>
      </c>
      <c r="O269" s="9">
        <v>77.400000000000006</v>
      </c>
      <c r="P269" s="9">
        <v>54.8</v>
      </c>
      <c r="Q269" s="29" t="s">
        <v>3396</v>
      </c>
      <c r="R269" s="29"/>
      <c r="S269" s="33"/>
      <c r="T269" s="43"/>
    </row>
    <row r="270" spans="1:20" ht="28.5">
      <c r="A270" s="1"/>
      <c r="B270" s="5" t="s">
        <v>16</v>
      </c>
      <c r="C270" s="6"/>
      <c r="D270" s="6"/>
      <c r="E270" s="6"/>
      <c r="F270" s="7" t="s">
        <v>16</v>
      </c>
      <c r="G270" s="6"/>
      <c r="H270" s="7" t="s">
        <v>16</v>
      </c>
      <c r="I270" s="4" t="s">
        <v>472</v>
      </c>
      <c r="J270" s="4" t="s">
        <v>473</v>
      </c>
      <c r="K270" s="6">
        <v>100</v>
      </c>
      <c r="L270" s="6">
        <v>50</v>
      </c>
      <c r="M270" s="6">
        <v>67</v>
      </c>
      <c r="N270" s="11">
        <v>53</v>
      </c>
      <c r="O270" s="9">
        <v>53</v>
      </c>
      <c r="P270" s="9">
        <v>6</v>
      </c>
      <c r="Q270" s="29" t="s">
        <v>3397</v>
      </c>
      <c r="R270" s="29"/>
      <c r="S270" s="33"/>
      <c r="T270" s="43"/>
    </row>
    <row r="271" spans="1:20" ht="42.75">
      <c r="A271" s="1"/>
      <c r="B271" s="5" t="s">
        <v>16</v>
      </c>
      <c r="C271" s="6"/>
      <c r="D271" s="6"/>
      <c r="E271" s="6"/>
      <c r="F271" s="7" t="s">
        <v>16</v>
      </c>
      <c r="G271" s="6"/>
      <c r="H271" s="7" t="s">
        <v>16</v>
      </c>
      <c r="I271" s="4" t="s">
        <v>474</v>
      </c>
      <c r="J271" s="4" t="s">
        <v>475</v>
      </c>
      <c r="K271" s="6">
        <v>675</v>
      </c>
      <c r="L271" s="6">
        <v>315</v>
      </c>
      <c r="M271" s="6">
        <v>308</v>
      </c>
      <c r="N271" s="11">
        <v>465</v>
      </c>
      <c r="O271" s="9">
        <v>68.900000000000006</v>
      </c>
      <c r="P271" s="9">
        <v>47.6</v>
      </c>
      <c r="Q271" s="29" t="s">
        <v>3417</v>
      </c>
      <c r="R271" s="29"/>
      <c r="S271" s="33"/>
      <c r="T271" s="43"/>
    </row>
    <row r="272" spans="1:20" ht="57">
      <c r="A272" s="1"/>
      <c r="B272" s="5" t="s">
        <v>16</v>
      </c>
      <c r="C272" s="6"/>
      <c r="D272" s="6"/>
      <c r="E272" s="6"/>
      <c r="F272" s="7" t="s">
        <v>16</v>
      </c>
      <c r="G272" s="6"/>
      <c r="H272" s="7" t="s">
        <v>16</v>
      </c>
      <c r="I272" s="4" t="s">
        <v>476</v>
      </c>
      <c r="J272" s="4" t="s">
        <v>389</v>
      </c>
      <c r="K272" s="6">
        <v>1046</v>
      </c>
      <c r="L272" s="6">
        <v>514</v>
      </c>
      <c r="M272" s="6">
        <v>209</v>
      </c>
      <c r="N272" s="11">
        <v>327</v>
      </c>
      <c r="O272" s="9">
        <v>31.3</v>
      </c>
      <c r="P272" s="9">
        <v>-36.4</v>
      </c>
      <c r="Q272" s="29" t="s">
        <v>3398</v>
      </c>
      <c r="R272" s="29"/>
      <c r="S272" s="33"/>
      <c r="T272" s="43"/>
    </row>
    <row r="273" spans="1:20" ht="42.75">
      <c r="A273" s="1"/>
      <c r="B273" s="5" t="s">
        <v>16</v>
      </c>
      <c r="C273" s="6"/>
      <c r="D273" s="6"/>
      <c r="E273" s="6"/>
      <c r="F273" s="7" t="s">
        <v>16</v>
      </c>
      <c r="G273" s="6"/>
      <c r="H273" s="7" t="s">
        <v>16</v>
      </c>
      <c r="I273" s="4" t="s">
        <v>477</v>
      </c>
      <c r="J273" s="4" t="s">
        <v>478</v>
      </c>
      <c r="K273" s="6">
        <v>700</v>
      </c>
      <c r="L273" s="6">
        <v>300</v>
      </c>
      <c r="M273" s="6">
        <v>84</v>
      </c>
      <c r="N273" s="11">
        <v>309</v>
      </c>
      <c r="O273" s="9">
        <v>44.1</v>
      </c>
      <c r="P273" s="9">
        <v>3</v>
      </c>
      <c r="Q273" s="29" t="s">
        <v>3399</v>
      </c>
      <c r="R273" s="29"/>
      <c r="S273" s="33"/>
      <c r="T273" s="43"/>
    </row>
    <row r="274" spans="1:20" ht="42.75">
      <c r="A274" s="1"/>
      <c r="B274" s="5" t="s">
        <v>16</v>
      </c>
      <c r="C274" s="6"/>
      <c r="D274" s="6"/>
      <c r="E274" s="6"/>
      <c r="F274" s="7" t="s">
        <v>16</v>
      </c>
      <c r="G274" s="6"/>
      <c r="H274" s="7" t="s">
        <v>16</v>
      </c>
      <c r="I274" s="4" t="s">
        <v>479</v>
      </c>
      <c r="J274" s="4" t="s">
        <v>389</v>
      </c>
      <c r="K274" s="6">
        <v>2616</v>
      </c>
      <c r="L274" s="6">
        <v>1284</v>
      </c>
      <c r="M274" s="6">
        <v>501</v>
      </c>
      <c r="N274" s="11">
        <v>1585</v>
      </c>
      <c r="O274" s="9">
        <v>60.6</v>
      </c>
      <c r="P274" s="9">
        <v>23.4</v>
      </c>
      <c r="Q274" s="29" t="s">
        <v>3356</v>
      </c>
      <c r="R274" s="29"/>
      <c r="S274" s="33"/>
      <c r="T274" s="43"/>
    </row>
    <row r="275" spans="1:20" ht="28.5">
      <c r="A275" s="1"/>
      <c r="B275" s="5" t="s">
        <v>16</v>
      </c>
      <c r="C275" s="6"/>
      <c r="D275" s="6"/>
      <c r="E275" s="6"/>
      <c r="F275" s="7" t="s">
        <v>16</v>
      </c>
      <c r="G275" s="6"/>
      <c r="H275" s="7" t="s">
        <v>16</v>
      </c>
      <c r="I275" s="4" t="s">
        <v>480</v>
      </c>
      <c r="J275" s="4" t="s">
        <v>389</v>
      </c>
      <c r="K275" s="6">
        <v>2570</v>
      </c>
      <c r="L275" s="6">
        <v>1270</v>
      </c>
      <c r="M275" s="6">
        <v>1319</v>
      </c>
      <c r="N275" s="11">
        <v>1427</v>
      </c>
      <c r="O275" s="9">
        <v>55.5</v>
      </c>
      <c r="P275" s="9">
        <v>12.4</v>
      </c>
      <c r="Q275" s="29" t="s">
        <v>3400</v>
      </c>
      <c r="R275" s="29"/>
      <c r="S275" s="33"/>
      <c r="T275" s="43"/>
    </row>
    <row r="276" spans="1:20" ht="42.75">
      <c r="A276" s="1"/>
      <c r="B276" s="5" t="s">
        <v>16</v>
      </c>
      <c r="C276" s="6"/>
      <c r="D276" s="6"/>
      <c r="E276" s="6"/>
      <c r="F276" s="7" t="s">
        <v>16</v>
      </c>
      <c r="G276" s="6"/>
      <c r="H276" s="7" t="s">
        <v>16</v>
      </c>
      <c r="I276" s="4" t="s">
        <v>481</v>
      </c>
      <c r="J276" s="4" t="s">
        <v>389</v>
      </c>
      <c r="K276" s="6">
        <v>9030</v>
      </c>
      <c r="L276" s="6">
        <v>4462</v>
      </c>
      <c r="M276" s="6">
        <v>4849</v>
      </c>
      <c r="N276" s="11">
        <v>4663</v>
      </c>
      <c r="O276" s="9">
        <v>51.6</v>
      </c>
      <c r="P276" s="9">
        <v>4.5</v>
      </c>
      <c r="Q276" s="29" t="s">
        <v>3401</v>
      </c>
      <c r="R276" s="29"/>
      <c r="S276" s="33"/>
      <c r="T276" s="43"/>
    </row>
    <row r="277" spans="1:20" ht="42.75">
      <c r="A277" s="1"/>
      <c r="B277" s="5" t="s">
        <v>16</v>
      </c>
      <c r="C277" s="6"/>
      <c r="D277" s="6"/>
      <c r="E277" s="6"/>
      <c r="F277" s="7" t="s">
        <v>16</v>
      </c>
      <c r="G277" s="6"/>
      <c r="H277" s="7" t="s">
        <v>16</v>
      </c>
      <c r="I277" s="4" t="s">
        <v>3402</v>
      </c>
      <c r="J277" s="4" t="s">
        <v>475</v>
      </c>
      <c r="K277" s="6">
        <v>90</v>
      </c>
      <c r="L277" s="6">
        <v>45</v>
      </c>
      <c r="M277" s="6">
        <v>37</v>
      </c>
      <c r="N277" s="11">
        <v>50</v>
      </c>
      <c r="O277" s="9">
        <v>55.6</v>
      </c>
      <c r="P277" s="9">
        <v>11.1</v>
      </c>
      <c r="Q277" s="29" t="s">
        <v>3403</v>
      </c>
      <c r="R277" s="29"/>
      <c r="S277" s="33"/>
      <c r="T277" s="43"/>
    </row>
    <row r="278" spans="1:20" ht="57">
      <c r="A278" s="1"/>
      <c r="B278" s="5" t="s">
        <v>16</v>
      </c>
      <c r="C278" s="6"/>
      <c r="D278" s="6"/>
      <c r="E278" s="6"/>
      <c r="F278" s="7" t="s">
        <v>16</v>
      </c>
      <c r="G278" s="6"/>
      <c r="H278" s="7" t="s">
        <v>16</v>
      </c>
      <c r="I278" s="4" t="s">
        <v>482</v>
      </c>
      <c r="J278" s="4" t="s">
        <v>475</v>
      </c>
      <c r="K278" s="6">
        <v>210</v>
      </c>
      <c r="L278" s="6">
        <v>100</v>
      </c>
      <c r="M278" s="6">
        <v>133</v>
      </c>
      <c r="N278" s="11">
        <v>105</v>
      </c>
      <c r="O278" s="9">
        <v>50</v>
      </c>
      <c r="P278" s="9">
        <v>5</v>
      </c>
      <c r="Q278" s="29" t="s">
        <v>483</v>
      </c>
      <c r="R278" s="29"/>
      <c r="S278" s="33"/>
      <c r="T278" s="43"/>
    </row>
    <row r="279" spans="1:20" ht="57">
      <c r="A279" s="1"/>
      <c r="B279" s="5" t="s">
        <v>16</v>
      </c>
      <c r="C279" s="6"/>
      <c r="D279" s="6"/>
      <c r="E279" s="6"/>
      <c r="F279" s="7" t="s">
        <v>16</v>
      </c>
      <c r="G279" s="6"/>
      <c r="H279" s="7" t="s">
        <v>16</v>
      </c>
      <c r="I279" s="4" t="s">
        <v>484</v>
      </c>
      <c r="J279" s="4" t="s">
        <v>475</v>
      </c>
      <c r="K279" s="6">
        <v>24</v>
      </c>
      <c r="L279" s="6">
        <v>11</v>
      </c>
      <c r="M279" s="6">
        <v>4</v>
      </c>
      <c r="N279" s="11">
        <v>9</v>
      </c>
      <c r="O279" s="9">
        <v>37.5</v>
      </c>
      <c r="P279" s="9">
        <v>-18.2</v>
      </c>
      <c r="Q279" s="29" t="s">
        <v>485</v>
      </c>
      <c r="R279" s="29"/>
      <c r="S279" s="33"/>
      <c r="T279" s="43"/>
    </row>
    <row r="280" spans="1:20" ht="42.75">
      <c r="A280" s="1"/>
      <c r="B280" s="5" t="s">
        <v>16</v>
      </c>
      <c r="C280" s="6"/>
      <c r="D280" s="6"/>
      <c r="E280" s="6"/>
      <c r="F280" s="7" t="s">
        <v>16</v>
      </c>
      <c r="G280" s="6"/>
      <c r="H280" s="7" t="s">
        <v>16</v>
      </c>
      <c r="I280" s="4" t="s">
        <v>486</v>
      </c>
      <c r="J280" s="4" t="s">
        <v>76</v>
      </c>
      <c r="K280" s="6">
        <v>6</v>
      </c>
      <c r="L280" s="6">
        <v>3</v>
      </c>
      <c r="M280" s="6">
        <v>4</v>
      </c>
      <c r="N280" s="11">
        <v>4</v>
      </c>
      <c r="O280" s="9">
        <v>66.7</v>
      </c>
      <c r="P280" s="9">
        <v>33.299999999999997</v>
      </c>
      <c r="Q280" s="29" t="s">
        <v>3415</v>
      </c>
      <c r="R280" s="29"/>
      <c r="S280" s="33"/>
      <c r="T280" s="43"/>
    </row>
    <row r="281" spans="1:20" ht="42.75">
      <c r="A281" s="1"/>
      <c r="B281" s="5" t="s">
        <v>16</v>
      </c>
      <c r="C281" s="6"/>
      <c r="D281" s="6"/>
      <c r="E281" s="6"/>
      <c r="F281" s="7" t="s">
        <v>16</v>
      </c>
      <c r="G281" s="6"/>
      <c r="H281" s="7" t="s">
        <v>16</v>
      </c>
      <c r="I281" s="4" t="s">
        <v>487</v>
      </c>
      <c r="J281" s="4" t="s">
        <v>475</v>
      </c>
      <c r="K281" s="6">
        <v>3</v>
      </c>
      <c r="L281" s="6">
        <v>1</v>
      </c>
      <c r="M281" s="6">
        <v>1</v>
      </c>
      <c r="N281" s="11">
        <v>0</v>
      </c>
      <c r="O281" s="7" t="s">
        <v>18</v>
      </c>
      <c r="P281" s="7" t="s">
        <v>18</v>
      </c>
      <c r="Q281" s="29" t="s">
        <v>488</v>
      </c>
      <c r="R281" s="29"/>
      <c r="S281" s="33"/>
      <c r="T281" s="43"/>
    </row>
    <row r="282" spans="1:20" ht="28.5">
      <c r="A282" s="1"/>
      <c r="B282" s="5" t="s">
        <v>16</v>
      </c>
      <c r="C282" s="6"/>
      <c r="D282" s="6"/>
      <c r="E282" s="6"/>
      <c r="F282" s="7" t="s">
        <v>16</v>
      </c>
      <c r="G282" s="6"/>
      <c r="H282" s="7" t="s">
        <v>16</v>
      </c>
      <c r="I282" s="4" t="s">
        <v>489</v>
      </c>
      <c r="J282" s="4" t="s">
        <v>475</v>
      </c>
      <c r="K282" s="6">
        <v>29</v>
      </c>
      <c r="L282" s="6">
        <v>13</v>
      </c>
      <c r="M282" s="6" t="s">
        <v>2957</v>
      </c>
      <c r="N282" s="11">
        <v>20</v>
      </c>
      <c r="O282" s="9">
        <v>69</v>
      </c>
      <c r="P282" s="9">
        <v>53.8</v>
      </c>
      <c r="Q282" s="29" t="s">
        <v>490</v>
      </c>
      <c r="R282" s="29"/>
      <c r="S282" s="33"/>
      <c r="T282" s="43"/>
    </row>
    <row r="283" spans="1:20" ht="28.5">
      <c r="A283" s="1"/>
      <c r="B283" s="5" t="s">
        <v>16</v>
      </c>
      <c r="C283" s="6"/>
      <c r="D283" s="6"/>
      <c r="E283" s="6"/>
      <c r="F283" s="7" t="s">
        <v>16</v>
      </c>
      <c r="G283" s="6"/>
      <c r="H283" s="7" t="s">
        <v>16</v>
      </c>
      <c r="I283" s="4" t="s">
        <v>491</v>
      </c>
      <c r="J283" s="4" t="s">
        <v>492</v>
      </c>
      <c r="K283" s="6">
        <v>1580</v>
      </c>
      <c r="L283" s="6">
        <v>710</v>
      </c>
      <c r="M283" s="6" t="s">
        <v>2957</v>
      </c>
      <c r="N283" s="11">
        <v>887</v>
      </c>
      <c r="O283" s="9">
        <v>56.1</v>
      </c>
      <c r="P283" s="9">
        <v>24.9</v>
      </c>
      <c r="Q283" s="29" t="s">
        <v>3404</v>
      </c>
      <c r="R283" s="29"/>
      <c r="S283" s="33"/>
      <c r="T283" s="43"/>
    </row>
    <row r="284" spans="1:20" s="23" customFormat="1" ht="30">
      <c r="A284" s="19" t="s">
        <v>493</v>
      </c>
      <c r="B284" s="13" t="s">
        <v>16</v>
      </c>
      <c r="C284" s="20"/>
      <c r="D284" s="20"/>
      <c r="E284" s="20"/>
      <c r="F284" s="21" t="s">
        <v>16</v>
      </c>
      <c r="G284" s="20"/>
      <c r="H284" s="21" t="s">
        <v>16</v>
      </c>
      <c r="I284" s="19" t="s">
        <v>16</v>
      </c>
      <c r="J284" s="19" t="s">
        <v>16</v>
      </c>
      <c r="K284" s="20"/>
      <c r="L284" s="20"/>
      <c r="M284" s="20"/>
      <c r="N284" s="22"/>
      <c r="O284" s="21" t="s">
        <v>16</v>
      </c>
      <c r="P284" s="21" t="s">
        <v>16</v>
      </c>
      <c r="Q284" s="19" t="s">
        <v>16</v>
      </c>
      <c r="R284" s="19"/>
      <c r="S284" s="18"/>
    </row>
    <row r="285" spans="1:20" ht="28.5">
      <c r="A285" s="4" t="s">
        <v>494</v>
      </c>
      <c r="B285" s="5" t="s">
        <v>429</v>
      </c>
      <c r="C285" s="6">
        <v>79518704</v>
      </c>
      <c r="D285" s="6">
        <v>106944100</v>
      </c>
      <c r="E285" s="6">
        <v>27425396</v>
      </c>
      <c r="F285" s="8">
        <v>34.5</v>
      </c>
      <c r="G285" s="6">
        <v>216607058</v>
      </c>
      <c r="H285" s="8">
        <v>49.4</v>
      </c>
      <c r="I285" s="4" t="s">
        <v>16</v>
      </c>
      <c r="J285" s="4" t="s">
        <v>16</v>
      </c>
      <c r="K285" s="6"/>
      <c r="L285" s="6"/>
      <c r="M285" s="6"/>
      <c r="N285" s="11"/>
      <c r="O285" s="7" t="s">
        <v>16</v>
      </c>
      <c r="P285" s="7" t="s">
        <v>16</v>
      </c>
      <c r="Q285" s="4" t="s">
        <v>16</v>
      </c>
      <c r="R285" s="4"/>
      <c r="S285" s="1"/>
    </row>
    <row r="286" spans="1:20" ht="99.75">
      <c r="A286" s="4" t="s">
        <v>495</v>
      </c>
      <c r="B286" s="5" t="s">
        <v>16</v>
      </c>
      <c r="C286" s="6"/>
      <c r="D286" s="6"/>
      <c r="E286" s="6"/>
      <c r="F286" s="7" t="s">
        <v>16</v>
      </c>
      <c r="G286" s="6"/>
      <c r="H286" s="7" t="s">
        <v>16</v>
      </c>
      <c r="I286" s="4" t="s">
        <v>448</v>
      </c>
      <c r="J286" s="4" t="s">
        <v>65</v>
      </c>
      <c r="K286" s="6">
        <v>37408</v>
      </c>
      <c r="L286" s="6">
        <v>18704</v>
      </c>
      <c r="M286" s="6">
        <v>815</v>
      </c>
      <c r="N286" s="11">
        <v>22153</v>
      </c>
      <c r="O286" s="9">
        <v>59.2</v>
      </c>
      <c r="P286" s="9">
        <v>18.399999999999999</v>
      </c>
      <c r="Q286" s="29" t="s">
        <v>3405</v>
      </c>
      <c r="R286" s="29"/>
      <c r="S286" s="33"/>
      <c r="T286" s="43"/>
    </row>
    <row r="287" spans="1:20" ht="114">
      <c r="A287" s="1"/>
      <c r="B287" s="5" t="s">
        <v>16</v>
      </c>
      <c r="C287" s="6"/>
      <c r="D287" s="6"/>
      <c r="E287" s="6"/>
      <c r="F287" s="7" t="s">
        <v>16</v>
      </c>
      <c r="G287" s="6"/>
      <c r="H287" s="7" t="s">
        <v>16</v>
      </c>
      <c r="I287" s="4" t="s">
        <v>496</v>
      </c>
      <c r="J287" s="4" t="s">
        <v>76</v>
      </c>
      <c r="K287" s="6">
        <v>140</v>
      </c>
      <c r="L287" s="6">
        <v>80</v>
      </c>
      <c r="M287" s="6">
        <v>46</v>
      </c>
      <c r="N287" s="11">
        <v>996</v>
      </c>
      <c r="O287" s="9">
        <v>711.4</v>
      </c>
      <c r="P287" s="9">
        <v>1145</v>
      </c>
      <c r="Q287" s="29" t="s">
        <v>3406</v>
      </c>
      <c r="R287" s="29"/>
      <c r="S287" s="33"/>
      <c r="T287" s="43"/>
    </row>
    <row r="288" spans="1:20" ht="171">
      <c r="A288" s="1"/>
      <c r="B288" s="5" t="s">
        <v>16</v>
      </c>
      <c r="C288" s="6"/>
      <c r="D288" s="6"/>
      <c r="E288" s="6"/>
      <c r="F288" s="7" t="s">
        <v>16</v>
      </c>
      <c r="G288" s="6"/>
      <c r="H288" s="7" t="s">
        <v>16</v>
      </c>
      <c r="I288" s="4" t="s">
        <v>497</v>
      </c>
      <c r="J288" s="4" t="s">
        <v>76</v>
      </c>
      <c r="K288" s="6">
        <v>1304</v>
      </c>
      <c r="L288" s="6">
        <v>609</v>
      </c>
      <c r="M288" s="6">
        <v>191</v>
      </c>
      <c r="N288" s="11">
        <v>1634</v>
      </c>
      <c r="O288" s="9">
        <v>125.3</v>
      </c>
      <c r="P288" s="9">
        <v>168.3</v>
      </c>
      <c r="Q288" s="29" t="s">
        <v>3407</v>
      </c>
      <c r="R288" s="29"/>
      <c r="S288" s="33"/>
      <c r="T288" s="43"/>
    </row>
    <row r="289" spans="1:20" s="23" customFormat="1" ht="30">
      <c r="A289" s="19" t="s">
        <v>498</v>
      </c>
      <c r="B289" s="13" t="s">
        <v>16</v>
      </c>
      <c r="C289" s="20"/>
      <c r="D289" s="20"/>
      <c r="E289" s="20"/>
      <c r="F289" s="21" t="s">
        <v>16</v>
      </c>
      <c r="G289" s="20"/>
      <c r="H289" s="21" t="s">
        <v>16</v>
      </c>
      <c r="I289" s="19" t="s">
        <v>16</v>
      </c>
      <c r="J289" s="19" t="s">
        <v>16</v>
      </c>
      <c r="K289" s="20"/>
      <c r="L289" s="20"/>
      <c r="M289" s="20"/>
      <c r="N289" s="22"/>
      <c r="O289" s="21" t="s">
        <v>16</v>
      </c>
      <c r="P289" s="21" t="s">
        <v>16</v>
      </c>
      <c r="Q289" s="19" t="s">
        <v>16</v>
      </c>
      <c r="R289" s="19"/>
      <c r="S289" s="18"/>
    </row>
    <row r="290" spans="1:20" ht="28.5">
      <c r="A290" s="4" t="s">
        <v>499</v>
      </c>
      <c r="B290" s="5" t="s">
        <v>429</v>
      </c>
      <c r="C290" s="6">
        <v>623614108</v>
      </c>
      <c r="D290" s="6">
        <v>793283350</v>
      </c>
      <c r="E290" s="6">
        <v>169669242</v>
      </c>
      <c r="F290" s="8">
        <v>27.2</v>
      </c>
      <c r="G290" s="6">
        <v>1764452000</v>
      </c>
      <c r="H290" s="8">
        <v>45</v>
      </c>
      <c r="I290" s="4" t="s">
        <v>16</v>
      </c>
      <c r="J290" s="4" t="s">
        <v>16</v>
      </c>
      <c r="K290" s="6"/>
      <c r="L290" s="6"/>
      <c r="M290" s="6"/>
      <c r="N290" s="11"/>
      <c r="O290" s="7" t="s">
        <v>16</v>
      </c>
      <c r="P290" s="7" t="s">
        <v>16</v>
      </c>
      <c r="Q290" s="4" t="s">
        <v>16</v>
      </c>
      <c r="R290" s="4"/>
      <c r="S290" s="1"/>
    </row>
    <row r="291" spans="1:20" ht="28.5">
      <c r="A291" s="1"/>
      <c r="B291" s="5" t="s">
        <v>16</v>
      </c>
      <c r="C291" s="6"/>
      <c r="D291" s="6"/>
      <c r="E291" s="6"/>
      <c r="F291" s="7" t="s">
        <v>16</v>
      </c>
      <c r="G291" s="6"/>
      <c r="H291" s="7" t="s">
        <v>16</v>
      </c>
      <c r="I291" s="4" t="s">
        <v>500</v>
      </c>
      <c r="J291" s="4" t="s">
        <v>459</v>
      </c>
      <c r="K291" s="6">
        <v>5400</v>
      </c>
      <c r="L291" s="6">
        <v>2750</v>
      </c>
      <c r="M291" s="6">
        <v>2458</v>
      </c>
      <c r="N291" s="11">
        <v>1773</v>
      </c>
      <c r="O291" s="9">
        <v>32.799999999999997</v>
      </c>
      <c r="P291" s="9">
        <v>-35.5</v>
      </c>
      <c r="Q291" s="29" t="s">
        <v>3408</v>
      </c>
      <c r="R291" s="29"/>
      <c r="S291" s="33"/>
      <c r="T291" s="43"/>
    </row>
    <row r="292" spans="1:20" ht="28.5">
      <c r="A292" s="1"/>
      <c r="B292" s="5" t="s">
        <v>16</v>
      </c>
      <c r="C292" s="6"/>
      <c r="D292" s="6"/>
      <c r="E292" s="6"/>
      <c r="F292" s="7" t="s">
        <v>16</v>
      </c>
      <c r="G292" s="6"/>
      <c r="H292" s="7" t="s">
        <v>16</v>
      </c>
      <c r="I292" s="4" t="s">
        <v>501</v>
      </c>
      <c r="J292" s="4" t="s">
        <v>459</v>
      </c>
      <c r="K292" s="6">
        <v>9100</v>
      </c>
      <c r="L292" s="6">
        <v>4550</v>
      </c>
      <c r="M292" s="6">
        <v>3535</v>
      </c>
      <c r="N292" s="11">
        <v>1858</v>
      </c>
      <c r="O292" s="9">
        <v>20.399999999999999</v>
      </c>
      <c r="P292" s="9">
        <v>-59.2</v>
      </c>
      <c r="Q292" s="29" t="s">
        <v>3418</v>
      </c>
      <c r="R292" s="29"/>
      <c r="S292" s="33"/>
      <c r="T292" s="43"/>
    </row>
    <row r="293" spans="1:20" ht="28.5">
      <c r="A293" s="1"/>
      <c r="B293" s="5" t="s">
        <v>16</v>
      </c>
      <c r="C293" s="6"/>
      <c r="D293" s="6"/>
      <c r="E293" s="6"/>
      <c r="F293" s="7" t="s">
        <v>16</v>
      </c>
      <c r="G293" s="6"/>
      <c r="H293" s="7" t="s">
        <v>16</v>
      </c>
      <c r="I293" s="4" t="s">
        <v>502</v>
      </c>
      <c r="J293" s="4" t="s">
        <v>459</v>
      </c>
      <c r="K293" s="6">
        <v>18</v>
      </c>
      <c r="L293" s="6">
        <v>9</v>
      </c>
      <c r="M293" s="6">
        <v>9</v>
      </c>
      <c r="N293" s="11">
        <v>3</v>
      </c>
      <c r="O293" s="9">
        <v>16.7</v>
      </c>
      <c r="P293" s="9">
        <v>-66.7</v>
      </c>
      <c r="Q293" s="29" t="s">
        <v>3357</v>
      </c>
      <c r="R293" s="29"/>
      <c r="S293" s="33"/>
      <c r="T293" s="43"/>
    </row>
    <row r="294" spans="1:20" ht="42.75">
      <c r="A294" s="1"/>
      <c r="B294" s="5" t="s">
        <v>16</v>
      </c>
      <c r="C294" s="6"/>
      <c r="D294" s="6"/>
      <c r="E294" s="6"/>
      <c r="F294" s="7" t="s">
        <v>16</v>
      </c>
      <c r="G294" s="6"/>
      <c r="H294" s="7" t="s">
        <v>16</v>
      </c>
      <c r="I294" s="4" t="s">
        <v>503</v>
      </c>
      <c r="J294" s="4" t="s">
        <v>504</v>
      </c>
      <c r="K294" s="6">
        <v>1156</v>
      </c>
      <c r="L294" s="6">
        <v>569</v>
      </c>
      <c r="M294" s="6">
        <v>532</v>
      </c>
      <c r="N294" s="11">
        <v>999</v>
      </c>
      <c r="O294" s="9">
        <v>86.4</v>
      </c>
      <c r="P294" s="9">
        <v>75.599999999999994</v>
      </c>
      <c r="Q294" s="29" t="s">
        <v>3409</v>
      </c>
      <c r="R294" s="29"/>
      <c r="S294" s="33"/>
      <c r="T294" s="43"/>
    </row>
    <row r="295" spans="1:20">
      <c r="A295" s="1"/>
      <c r="B295" s="5" t="s">
        <v>16</v>
      </c>
      <c r="C295" s="6"/>
      <c r="D295" s="6"/>
      <c r="E295" s="6"/>
      <c r="F295" s="7" t="s">
        <v>16</v>
      </c>
      <c r="G295" s="6"/>
      <c r="H295" s="7" t="s">
        <v>16</v>
      </c>
      <c r="I295" s="4" t="s">
        <v>505</v>
      </c>
      <c r="J295" s="4" t="s">
        <v>37</v>
      </c>
      <c r="K295" s="6">
        <v>12000</v>
      </c>
      <c r="L295" s="6">
        <v>6000</v>
      </c>
      <c r="M295" s="6">
        <v>5133</v>
      </c>
      <c r="N295" s="11">
        <v>4727</v>
      </c>
      <c r="O295" s="9">
        <v>39.4</v>
      </c>
      <c r="P295" s="9">
        <v>-21.2</v>
      </c>
      <c r="Q295" s="29" t="s">
        <v>3358</v>
      </c>
      <c r="R295" s="29"/>
      <c r="S295" s="33"/>
      <c r="T295" s="43"/>
    </row>
    <row r="296" spans="1:20">
      <c r="A296" s="1"/>
      <c r="B296" s="5" t="s">
        <v>16</v>
      </c>
      <c r="C296" s="6"/>
      <c r="D296" s="6"/>
      <c r="E296" s="6"/>
      <c r="F296" s="7" t="s">
        <v>16</v>
      </c>
      <c r="G296" s="6"/>
      <c r="H296" s="7" t="s">
        <v>16</v>
      </c>
      <c r="I296" s="4" t="s">
        <v>506</v>
      </c>
      <c r="J296" s="4" t="s">
        <v>257</v>
      </c>
      <c r="K296" s="6">
        <v>500</v>
      </c>
      <c r="L296" s="6">
        <v>300</v>
      </c>
      <c r="M296" s="6">
        <v>192</v>
      </c>
      <c r="N296" s="11">
        <v>161</v>
      </c>
      <c r="O296" s="9">
        <v>32.200000000000003</v>
      </c>
      <c r="P296" s="9">
        <v>-46.3</v>
      </c>
      <c r="Q296" s="29" t="s">
        <v>3410</v>
      </c>
      <c r="R296" s="29"/>
      <c r="S296" s="33"/>
      <c r="T296" s="43"/>
    </row>
    <row r="297" spans="1:20">
      <c r="A297" s="1"/>
      <c r="B297" s="5" t="s">
        <v>16</v>
      </c>
      <c r="C297" s="6"/>
      <c r="D297" s="6"/>
      <c r="E297" s="6"/>
      <c r="F297" s="7" t="s">
        <v>16</v>
      </c>
      <c r="G297" s="6"/>
      <c r="H297" s="7" t="s">
        <v>16</v>
      </c>
      <c r="I297" s="4" t="s">
        <v>507</v>
      </c>
      <c r="J297" s="4" t="s">
        <v>257</v>
      </c>
      <c r="K297" s="6">
        <v>460</v>
      </c>
      <c r="L297" s="6">
        <v>220</v>
      </c>
      <c r="M297" s="6">
        <v>98</v>
      </c>
      <c r="N297" s="11">
        <v>210</v>
      </c>
      <c r="O297" s="9">
        <v>45.7</v>
      </c>
      <c r="P297" s="9">
        <v>-4.5</v>
      </c>
      <c r="Q297" s="29" t="s">
        <v>3410</v>
      </c>
      <c r="R297" s="29"/>
      <c r="S297" s="33"/>
      <c r="T297" s="43"/>
    </row>
    <row r="298" spans="1:20" ht="42.75">
      <c r="A298" s="1"/>
      <c r="B298" s="5" t="s">
        <v>16</v>
      </c>
      <c r="C298" s="6"/>
      <c r="D298" s="6"/>
      <c r="E298" s="6"/>
      <c r="F298" s="7" t="s">
        <v>16</v>
      </c>
      <c r="G298" s="6"/>
      <c r="H298" s="7" t="s">
        <v>16</v>
      </c>
      <c r="I298" s="4" t="s">
        <v>508</v>
      </c>
      <c r="J298" s="4" t="s">
        <v>257</v>
      </c>
      <c r="K298" s="6">
        <v>68</v>
      </c>
      <c r="L298" s="6">
        <v>35</v>
      </c>
      <c r="M298" s="6">
        <v>45</v>
      </c>
      <c r="N298" s="11">
        <v>25</v>
      </c>
      <c r="O298" s="9">
        <v>36.799999999999997</v>
      </c>
      <c r="P298" s="9">
        <v>-28.6</v>
      </c>
      <c r="Q298" s="29" t="s">
        <v>3410</v>
      </c>
      <c r="R298" s="29"/>
      <c r="S298" s="33"/>
      <c r="T298" s="43"/>
    </row>
    <row r="299" spans="1:20" ht="28.5">
      <c r="A299" s="1"/>
      <c r="B299" s="5" t="s">
        <v>16</v>
      </c>
      <c r="C299" s="6"/>
      <c r="D299" s="6"/>
      <c r="E299" s="6"/>
      <c r="F299" s="7" t="s">
        <v>16</v>
      </c>
      <c r="G299" s="6"/>
      <c r="H299" s="7" t="s">
        <v>16</v>
      </c>
      <c r="I299" s="4" t="s">
        <v>509</v>
      </c>
      <c r="J299" s="4" t="s">
        <v>510</v>
      </c>
      <c r="K299" s="6">
        <v>6</v>
      </c>
      <c r="L299" s="6">
        <v>3</v>
      </c>
      <c r="M299" s="6">
        <v>1</v>
      </c>
      <c r="N299" s="11">
        <v>1</v>
      </c>
      <c r="O299" s="9">
        <v>16.7</v>
      </c>
      <c r="P299" s="9">
        <v>-66.7</v>
      </c>
      <c r="Q299" s="29" t="s">
        <v>3383</v>
      </c>
      <c r="R299" s="29"/>
      <c r="S299" s="33"/>
      <c r="T299" s="43"/>
    </row>
    <row r="300" spans="1:20" ht="28.5">
      <c r="A300" s="1"/>
      <c r="B300" s="5" t="s">
        <v>16</v>
      </c>
      <c r="C300" s="6"/>
      <c r="D300" s="6"/>
      <c r="E300" s="6"/>
      <c r="F300" s="7" t="s">
        <v>16</v>
      </c>
      <c r="G300" s="6"/>
      <c r="H300" s="7" t="s">
        <v>16</v>
      </c>
      <c r="I300" s="4" t="s">
        <v>511</v>
      </c>
      <c r="J300" s="4" t="s">
        <v>257</v>
      </c>
      <c r="K300" s="6">
        <v>43180</v>
      </c>
      <c r="L300" s="6">
        <v>23350</v>
      </c>
      <c r="M300" s="6">
        <v>8228</v>
      </c>
      <c r="N300" s="11">
        <v>9090</v>
      </c>
      <c r="O300" s="9">
        <v>21.1</v>
      </c>
      <c r="P300" s="9">
        <v>-61.1</v>
      </c>
      <c r="Q300" s="29" t="s">
        <v>3382</v>
      </c>
      <c r="R300" s="29"/>
      <c r="S300" s="33"/>
      <c r="T300" s="43"/>
    </row>
    <row r="301" spans="1:20" s="23" customFormat="1" ht="45">
      <c r="A301" s="19" t="s">
        <v>512</v>
      </c>
      <c r="B301" s="13" t="s">
        <v>16</v>
      </c>
      <c r="C301" s="20">
        <f>SUM(C182:C300)</f>
        <v>13668351842</v>
      </c>
      <c r="D301" s="20">
        <f>SUM(D182:D300)</f>
        <v>18027681392</v>
      </c>
      <c r="E301" s="20">
        <f>+D301-C301</f>
        <v>4359329550</v>
      </c>
      <c r="F301" s="21" t="s">
        <v>16</v>
      </c>
      <c r="G301" s="20">
        <f>SUM(G182:G300)</f>
        <v>38615717866</v>
      </c>
      <c r="H301" s="21" t="s">
        <v>16</v>
      </c>
      <c r="I301" s="19" t="s">
        <v>16</v>
      </c>
      <c r="J301" s="19" t="s">
        <v>16</v>
      </c>
      <c r="K301" s="20"/>
      <c r="L301" s="20"/>
      <c r="M301" s="20"/>
      <c r="N301" s="22"/>
      <c r="O301" s="21" t="s">
        <v>16</v>
      </c>
      <c r="P301" s="21" t="s">
        <v>16</v>
      </c>
      <c r="Q301" s="19" t="s">
        <v>16</v>
      </c>
      <c r="R301" s="19"/>
      <c r="S301" s="18"/>
    </row>
    <row r="302" spans="1:20" ht="28.5">
      <c r="A302" s="16" t="s">
        <v>513</v>
      </c>
      <c r="B302" s="17" t="s">
        <v>16</v>
      </c>
      <c r="C302" s="17"/>
      <c r="D302" s="17"/>
      <c r="E302" s="17"/>
      <c r="F302" s="17" t="s">
        <v>16</v>
      </c>
      <c r="G302" s="17"/>
      <c r="H302" s="17" t="s">
        <v>16</v>
      </c>
      <c r="I302" s="17" t="s">
        <v>16</v>
      </c>
      <c r="J302" s="17" t="s">
        <v>16</v>
      </c>
      <c r="K302" s="17"/>
      <c r="L302" s="17"/>
      <c r="M302" s="17"/>
      <c r="N302" s="17"/>
      <c r="O302" s="17" t="s">
        <v>16</v>
      </c>
      <c r="P302" s="17" t="s">
        <v>16</v>
      </c>
      <c r="Q302" s="17" t="s">
        <v>16</v>
      </c>
    </row>
    <row r="303" spans="1:20" s="23" customFormat="1" ht="30">
      <c r="A303" s="19" t="s">
        <v>514</v>
      </c>
      <c r="B303" s="13" t="s">
        <v>16</v>
      </c>
      <c r="C303" s="20"/>
      <c r="D303" s="20"/>
      <c r="E303" s="20"/>
      <c r="F303" s="21" t="s">
        <v>16</v>
      </c>
      <c r="G303" s="20"/>
      <c r="H303" s="21" t="s">
        <v>16</v>
      </c>
      <c r="I303" s="19" t="s">
        <v>16</v>
      </c>
      <c r="J303" s="19" t="s">
        <v>16</v>
      </c>
      <c r="K303" s="20"/>
      <c r="L303" s="20"/>
      <c r="M303" s="20"/>
      <c r="N303" s="22"/>
      <c r="O303" s="21" t="s">
        <v>16</v>
      </c>
      <c r="P303" s="21" t="s">
        <v>16</v>
      </c>
      <c r="Q303" s="19" t="s">
        <v>16</v>
      </c>
      <c r="R303" s="19"/>
      <c r="S303" s="18"/>
    </row>
    <row r="304" spans="1:20" ht="28.5">
      <c r="A304" s="4" t="s">
        <v>515</v>
      </c>
      <c r="B304" s="5" t="s">
        <v>516</v>
      </c>
      <c r="C304" s="6">
        <v>193018866</v>
      </c>
      <c r="D304" s="6">
        <v>287794860</v>
      </c>
      <c r="E304" s="6">
        <v>94775994</v>
      </c>
      <c r="F304" s="8">
        <v>49.1</v>
      </c>
      <c r="G304" s="6">
        <v>652175574</v>
      </c>
      <c r="H304" s="8">
        <v>44.1</v>
      </c>
      <c r="I304" s="4" t="s">
        <v>16</v>
      </c>
      <c r="J304" s="4" t="s">
        <v>16</v>
      </c>
      <c r="K304" s="6"/>
      <c r="L304" s="6"/>
      <c r="M304" s="6"/>
      <c r="N304" s="11"/>
      <c r="O304" s="7" t="s">
        <v>16</v>
      </c>
      <c r="P304" s="7" t="s">
        <v>16</v>
      </c>
      <c r="Q304" s="4" t="s">
        <v>16</v>
      </c>
      <c r="R304" s="4"/>
      <c r="S304" s="1"/>
    </row>
    <row r="305" spans="1:19" ht="28.5">
      <c r="A305" s="4" t="s">
        <v>517</v>
      </c>
      <c r="B305" s="5" t="s">
        <v>16</v>
      </c>
      <c r="C305" s="6"/>
      <c r="D305" s="6"/>
      <c r="E305" s="6"/>
      <c r="F305" s="7" t="s">
        <v>16</v>
      </c>
      <c r="G305" s="6"/>
      <c r="H305" s="7" t="s">
        <v>16</v>
      </c>
      <c r="I305" s="4" t="s">
        <v>518</v>
      </c>
      <c r="J305" s="4" t="s">
        <v>519</v>
      </c>
      <c r="K305" s="6">
        <v>88</v>
      </c>
      <c r="L305" s="6">
        <v>88</v>
      </c>
      <c r="M305" s="6">
        <v>87</v>
      </c>
      <c r="N305" s="11">
        <v>87</v>
      </c>
      <c r="O305" s="7" t="s">
        <v>57</v>
      </c>
      <c r="P305" s="9">
        <v>-1.1000000000000001</v>
      </c>
      <c r="Q305" s="4" t="s">
        <v>3602</v>
      </c>
      <c r="R305" s="4"/>
      <c r="S305" s="1"/>
    </row>
    <row r="306" spans="1:19" ht="28.5">
      <c r="A306" s="1"/>
      <c r="B306" s="5" t="s">
        <v>16</v>
      </c>
      <c r="C306" s="6"/>
      <c r="D306" s="6"/>
      <c r="E306" s="6"/>
      <c r="F306" s="7" t="s">
        <v>16</v>
      </c>
      <c r="G306" s="6"/>
      <c r="H306" s="7" t="s">
        <v>16</v>
      </c>
      <c r="I306" s="4" t="s">
        <v>520</v>
      </c>
      <c r="J306" s="4" t="s">
        <v>521</v>
      </c>
      <c r="K306" s="6">
        <v>4</v>
      </c>
      <c r="L306" s="6">
        <v>2</v>
      </c>
      <c r="M306" s="6">
        <v>5</v>
      </c>
      <c r="N306" s="11">
        <v>2</v>
      </c>
      <c r="O306" s="9">
        <v>50</v>
      </c>
      <c r="P306" s="9">
        <v>0</v>
      </c>
      <c r="Q306" s="4" t="s">
        <v>16</v>
      </c>
      <c r="R306" s="4"/>
      <c r="S306" s="1"/>
    </row>
    <row r="307" spans="1:19" ht="28.5">
      <c r="A307" s="1"/>
      <c r="B307" s="5" t="s">
        <v>16</v>
      </c>
      <c r="C307" s="6"/>
      <c r="D307" s="6"/>
      <c r="E307" s="6"/>
      <c r="F307" s="7" t="s">
        <v>16</v>
      </c>
      <c r="G307" s="6"/>
      <c r="H307" s="7" t="s">
        <v>16</v>
      </c>
      <c r="I307" s="4" t="s">
        <v>522</v>
      </c>
      <c r="J307" s="4" t="s">
        <v>523</v>
      </c>
      <c r="K307" s="6">
        <v>7</v>
      </c>
      <c r="L307" s="6">
        <v>3</v>
      </c>
      <c r="M307" s="6">
        <v>2</v>
      </c>
      <c r="N307" s="11">
        <v>3</v>
      </c>
      <c r="O307" s="9">
        <v>42.9</v>
      </c>
      <c r="P307" s="9">
        <v>0</v>
      </c>
      <c r="Q307" s="4" t="s">
        <v>16</v>
      </c>
      <c r="R307" s="4"/>
      <c r="S307" s="1"/>
    </row>
    <row r="308" spans="1:19" ht="28.5">
      <c r="A308" s="1"/>
      <c r="B308" s="5" t="s">
        <v>16</v>
      </c>
      <c r="C308" s="6"/>
      <c r="D308" s="6"/>
      <c r="E308" s="6"/>
      <c r="F308" s="7" t="s">
        <v>16</v>
      </c>
      <c r="G308" s="6"/>
      <c r="H308" s="7" t="s">
        <v>16</v>
      </c>
      <c r="I308" s="4" t="s">
        <v>524</v>
      </c>
      <c r="J308" s="4" t="s">
        <v>525</v>
      </c>
      <c r="K308" s="6">
        <v>64</v>
      </c>
      <c r="L308" s="6">
        <v>63</v>
      </c>
      <c r="M308" s="6">
        <v>62</v>
      </c>
      <c r="N308" s="11">
        <v>63</v>
      </c>
      <c r="O308" s="7" t="s">
        <v>57</v>
      </c>
      <c r="P308" s="9">
        <v>0</v>
      </c>
      <c r="Q308" s="4" t="s">
        <v>16</v>
      </c>
      <c r="R308" s="4"/>
      <c r="S308" s="1"/>
    </row>
    <row r="309" spans="1:19" ht="28.5">
      <c r="A309" s="1"/>
      <c r="B309" s="5" t="s">
        <v>16</v>
      </c>
      <c r="C309" s="6"/>
      <c r="D309" s="6"/>
      <c r="E309" s="6"/>
      <c r="F309" s="7" t="s">
        <v>16</v>
      </c>
      <c r="G309" s="6"/>
      <c r="H309" s="7" t="s">
        <v>16</v>
      </c>
      <c r="I309" s="4" t="s">
        <v>526</v>
      </c>
      <c r="J309" s="4" t="s">
        <v>527</v>
      </c>
      <c r="K309" s="6">
        <v>7</v>
      </c>
      <c r="L309" s="6">
        <v>7</v>
      </c>
      <c r="M309" s="6">
        <v>7</v>
      </c>
      <c r="N309" s="11">
        <v>7</v>
      </c>
      <c r="O309" s="7" t="s">
        <v>57</v>
      </c>
      <c r="P309" s="9">
        <v>0</v>
      </c>
      <c r="Q309" s="4" t="s">
        <v>16</v>
      </c>
      <c r="R309" s="4"/>
      <c r="S309" s="1"/>
    </row>
    <row r="310" spans="1:19" ht="71.25">
      <c r="A310" s="1"/>
      <c r="B310" s="5" t="s">
        <v>16</v>
      </c>
      <c r="C310" s="6"/>
      <c r="D310" s="6"/>
      <c r="E310" s="6"/>
      <c r="F310" s="7" t="s">
        <v>16</v>
      </c>
      <c r="G310" s="6"/>
      <c r="H310" s="7" t="s">
        <v>16</v>
      </c>
      <c r="I310" s="4" t="s">
        <v>528</v>
      </c>
      <c r="J310" s="4" t="s">
        <v>529</v>
      </c>
      <c r="K310" s="6">
        <v>950000</v>
      </c>
      <c r="L310" s="6">
        <v>475000</v>
      </c>
      <c r="M310" s="6">
        <v>430609</v>
      </c>
      <c r="N310" s="11">
        <v>465518</v>
      </c>
      <c r="O310" s="9">
        <v>49</v>
      </c>
      <c r="P310" s="9">
        <v>-2</v>
      </c>
      <c r="Q310" s="4" t="s">
        <v>3603</v>
      </c>
      <c r="R310" s="4"/>
      <c r="S310" s="1"/>
    </row>
    <row r="311" spans="1:19" ht="28.5">
      <c r="A311" s="1"/>
      <c r="B311" s="5" t="s">
        <v>16</v>
      </c>
      <c r="C311" s="6"/>
      <c r="D311" s="6"/>
      <c r="E311" s="6"/>
      <c r="F311" s="7" t="s">
        <v>16</v>
      </c>
      <c r="G311" s="6"/>
      <c r="H311" s="7" t="s">
        <v>16</v>
      </c>
      <c r="I311" s="4" t="s">
        <v>530</v>
      </c>
      <c r="J311" s="4" t="s">
        <v>531</v>
      </c>
      <c r="K311" s="6">
        <v>699</v>
      </c>
      <c r="L311" s="6">
        <v>296</v>
      </c>
      <c r="M311" s="6">
        <v>255</v>
      </c>
      <c r="N311" s="11">
        <v>224</v>
      </c>
      <c r="O311" s="9">
        <v>32</v>
      </c>
      <c r="P311" s="9">
        <v>-24.3</v>
      </c>
      <c r="Q311" s="4" t="s">
        <v>3604</v>
      </c>
      <c r="R311" s="4"/>
      <c r="S311" s="1"/>
    </row>
    <row r="312" spans="1:19" ht="28.5">
      <c r="A312" s="4" t="s">
        <v>532</v>
      </c>
      <c r="B312" s="5" t="s">
        <v>516</v>
      </c>
      <c r="C312" s="6">
        <v>34201926</v>
      </c>
      <c r="D312" s="6">
        <v>46883809</v>
      </c>
      <c r="E312" s="6">
        <v>12681883</v>
      </c>
      <c r="F312" s="8">
        <v>37.1</v>
      </c>
      <c r="G312" s="6">
        <v>105971790</v>
      </c>
      <c r="H312" s="8">
        <v>44.2</v>
      </c>
      <c r="I312" s="4" t="s">
        <v>16</v>
      </c>
      <c r="J312" s="4" t="s">
        <v>16</v>
      </c>
      <c r="K312" s="6"/>
      <c r="L312" s="6"/>
      <c r="M312" s="6"/>
      <c r="N312" s="11"/>
      <c r="O312" s="7" t="s">
        <v>16</v>
      </c>
      <c r="P312" s="7" t="s">
        <v>16</v>
      </c>
      <c r="Q312" s="4" t="s">
        <v>16</v>
      </c>
      <c r="R312" s="4"/>
      <c r="S312" s="1"/>
    </row>
    <row r="313" spans="1:19" ht="42.75">
      <c r="A313" s="4" t="s">
        <v>533</v>
      </c>
      <c r="B313" s="5" t="s">
        <v>16</v>
      </c>
      <c r="C313" s="6"/>
      <c r="D313" s="6"/>
      <c r="E313" s="6"/>
      <c r="F313" s="7" t="s">
        <v>16</v>
      </c>
      <c r="G313" s="6"/>
      <c r="H313" s="7" t="s">
        <v>16</v>
      </c>
      <c r="I313" s="4" t="s">
        <v>534</v>
      </c>
      <c r="J313" s="4" t="s">
        <v>535</v>
      </c>
      <c r="K313" s="6">
        <v>126</v>
      </c>
      <c r="L313" s="6">
        <v>121</v>
      </c>
      <c r="M313" s="6">
        <v>112</v>
      </c>
      <c r="N313" s="11">
        <v>117</v>
      </c>
      <c r="O313" s="7" t="s">
        <v>57</v>
      </c>
      <c r="P313" s="9">
        <v>-3.3</v>
      </c>
      <c r="Q313" s="4" t="s">
        <v>536</v>
      </c>
      <c r="R313" s="4"/>
      <c r="S313" s="1"/>
    </row>
    <row r="314" spans="1:19" ht="28.5">
      <c r="A314" s="1"/>
      <c r="B314" s="5" t="s">
        <v>16</v>
      </c>
      <c r="C314" s="6"/>
      <c r="D314" s="6"/>
      <c r="E314" s="6"/>
      <c r="F314" s="7" t="s">
        <v>16</v>
      </c>
      <c r="G314" s="6"/>
      <c r="H314" s="7" t="s">
        <v>16</v>
      </c>
      <c r="I314" s="4" t="s">
        <v>534</v>
      </c>
      <c r="J314" s="4" t="s">
        <v>537</v>
      </c>
      <c r="K314" s="6">
        <v>1173</v>
      </c>
      <c r="L314" s="6">
        <v>1147</v>
      </c>
      <c r="M314" s="6">
        <v>1112</v>
      </c>
      <c r="N314" s="11">
        <v>1087</v>
      </c>
      <c r="O314" s="7" t="s">
        <v>57</v>
      </c>
      <c r="P314" s="9">
        <v>-5.2</v>
      </c>
      <c r="Q314" s="4" t="s">
        <v>3605</v>
      </c>
      <c r="R314" s="4"/>
      <c r="S314" s="1"/>
    </row>
    <row r="315" spans="1:19" ht="42.75">
      <c r="A315" s="1"/>
      <c r="B315" s="5" t="s">
        <v>16</v>
      </c>
      <c r="C315" s="6"/>
      <c r="D315" s="6"/>
      <c r="E315" s="6"/>
      <c r="F315" s="7" t="s">
        <v>16</v>
      </c>
      <c r="G315" s="6"/>
      <c r="H315" s="7" t="s">
        <v>16</v>
      </c>
      <c r="I315" s="4" t="s">
        <v>534</v>
      </c>
      <c r="J315" s="4" t="s">
        <v>538</v>
      </c>
      <c r="K315" s="6">
        <v>597</v>
      </c>
      <c r="L315" s="6">
        <v>569</v>
      </c>
      <c r="M315" s="6">
        <v>554</v>
      </c>
      <c r="N315" s="11">
        <v>555</v>
      </c>
      <c r="O315" s="7" t="s">
        <v>57</v>
      </c>
      <c r="P315" s="9">
        <v>-2.5</v>
      </c>
      <c r="Q315" s="4" t="s">
        <v>539</v>
      </c>
      <c r="R315" s="4"/>
      <c r="S315" s="1"/>
    </row>
    <row r="316" spans="1:19" ht="42.75">
      <c r="A316" s="4" t="s">
        <v>540</v>
      </c>
      <c r="B316" s="5" t="s">
        <v>516</v>
      </c>
      <c r="C316" s="6">
        <v>139756525</v>
      </c>
      <c r="D316" s="6">
        <v>154147864</v>
      </c>
      <c r="E316" s="6">
        <v>14391339</v>
      </c>
      <c r="F316" s="8">
        <v>10.3</v>
      </c>
      <c r="G316" s="6">
        <v>511324998</v>
      </c>
      <c r="H316" s="8">
        <v>30.1</v>
      </c>
      <c r="I316" s="4" t="s">
        <v>16</v>
      </c>
      <c r="J316" s="4" t="s">
        <v>16</v>
      </c>
      <c r="K316" s="6"/>
      <c r="L316" s="6"/>
      <c r="M316" s="6"/>
      <c r="N316" s="11"/>
      <c r="O316" s="7" t="s">
        <v>16</v>
      </c>
      <c r="P316" s="7" t="s">
        <v>16</v>
      </c>
      <c r="Q316" s="4" t="s">
        <v>16</v>
      </c>
      <c r="R316" s="4"/>
      <c r="S316" s="1"/>
    </row>
    <row r="317" spans="1:19" ht="28.5">
      <c r="A317" s="4" t="s">
        <v>541</v>
      </c>
      <c r="B317" s="5" t="s">
        <v>16</v>
      </c>
      <c r="C317" s="6"/>
      <c r="D317" s="6"/>
      <c r="E317" s="6"/>
      <c r="F317" s="7" t="s">
        <v>16</v>
      </c>
      <c r="G317" s="6"/>
      <c r="H317" s="7" t="s">
        <v>16</v>
      </c>
      <c r="I317" s="4" t="s">
        <v>542</v>
      </c>
      <c r="J317" s="4" t="s">
        <v>543</v>
      </c>
      <c r="K317" s="6">
        <v>7700</v>
      </c>
      <c r="L317" s="6">
        <v>3811</v>
      </c>
      <c r="M317" s="6">
        <v>6410</v>
      </c>
      <c r="N317" s="11">
        <v>3900</v>
      </c>
      <c r="O317" s="9">
        <v>50.6</v>
      </c>
      <c r="P317" s="9">
        <v>2.2999999999999998</v>
      </c>
      <c r="Q317" s="4" t="s">
        <v>3606</v>
      </c>
      <c r="R317" s="4"/>
      <c r="S317" s="1"/>
    </row>
    <row r="318" spans="1:19" ht="42.75">
      <c r="A318" s="1"/>
      <c r="B318" s="5" t="s">
        <v>16</v>
      </c>
      <c r="C318" s="6"/>
      <c r="D318" s="6"/>
      <c r="E318" s="6"/>
      <c r="F318" s="7" t="s">
        <v>16</v>
      </c>
      <c r="G318" s="6"/>
      <c r="H318" s="7" t="s">
        <v>16</v>
      </c>
      <c r="I318" s="4" t="s">
        <v>542</v>
      </c>
      <c r="J318" s="4" t="s">
        <v>544</v>
      </c>
      <c r="K318" s="6">
        <v>198</v>
      </c>
      <c r="L318" s="6">
        <v>118</v>
      </c>
      <c r="M318" s="28" t="s">
        <v>2973</v>
      </c>
      <c r="N318" s="11">
        <v>160</v>
      </c>
      <c r="O318" s="9">
        <v>80.8</v>
      </c>
      <c r="P318" s="9">
        <v>35.6</v>
      </c>
      <c r="Q318" s="4" t="s">
        <v>545</v>
      </c>
      <c r="R318" s="4"/>
      <c r="S318" s="1"/>
    </row>
    <row r="319" spans="1:19" ht="28.5">
      <c r="A319" s="1"/>
      <c r="B319" s="5" t="s">
        <v>16</v>
      </c>
      <c r="C319" s="6"/>
      <c r="D319" s="6"/>
      <c r="E319" s="6"/>
      <c r="F319" s="7" t="s">
        <v>16</v>
      </c>
      <c r="G319" s="6"/>
      <c r="H319" s="7" t="s">
        <v>16</v>
      </c>
      <c r="I319" s="4" t="s">
        <v>546</v>
      </c>
      <c r="J319" s="4" t="s">
        <v>103</v>
      </c>
      <c r="K319" s="6">
        <v>3628</v>
      </c>
      <c r="L319" s="6">
        <v>1789</v>
      </c>
      <c r="M319" s="6">
        <v>1835</v>
      </c>
      <c r="N319" s="11">
        <v>1947</v>
      </c>
      <c r="O319" s="9">
        <v>53.7</v>
      </c>
      <c r="P319" s="9">
        <v>8.8000000000000007</v>
      </c>
      <c r="Q319" s="4" t="s">
        <v>3607</v>
      </c>
      <c r="R319" s="4"/>
      <c r="S319" s="1"/>
    </row>
    <row r="320" spans="1:19" ht="28.5">
      <c r="A320" s="1"/>
      <c r="B320" s="5" t="s">
        <v>16</v>
      </c>
      <c r="C320" s="6"/>
      <c r="D320" s="6"/>
      <c r="E320" s="6"/>
      <c r="F320" s="7" t="s">
        <v>16</v>
      </c>
      <c r="G320" s="6"/>
      <c r="H320" s="7" t="s">
        <v>16</v>
      </c>
      <c r="I320" s="4" t="s">
        <v>546</v>
      </c>
      <c r="J320" s="4" t="s">
        <v>297</v>
      </c>
      <c r="K320" s="6">
        <v>103</v>
      </c>
      <c r="L320" s="6">
        <v>55</v>
      </c>
      <c r="M320" s="6">
        <v>41</v>
      </c>
      <c r="N320" s="11">
        <v>62</v>
      </c>
      <c r="O320" s="9">
        <v>60.2</v>
      </c>
      <c r="P320" s="9">
        <v>12.7</v>
      </c>
      <c r="Q320" s="4" t="s">
        <v>547</v>
      </c>
      <c r="R320" s="4"/>
      <c r="S320" s="1"/>
    </row>
    <row r="321" spans="1:19" ht="28.5">
      <c r="A321" s="1"/>
      <c r="B321" s="5" t="s">
        <v>16</v>
      </c>
      <c r="C321" s="6"/>
      <c r="D321" s="6"/>
      <c r="E321" s="6"/>
      <c r="F321" s="7" t="s">
        <v>16</v>
      </c>
      <c r="G321" s="6"/>
      <c r="H321" s="7" t="s">
        <v>16</v>
      </c>
      <c r="I321" s="4" t="s">
        <v>546</v>
      </c>
      <c r="J321" s="4" t="s">
        <v>543</v>
      </c>
      <c r="K321" s="6">
        <v>12500</v>
      </c>
      <c r="L321" s="6">
        <v>6508</v>
      </c>
      <c r="M321" s="6">
        <v>6699</v>
      </c>
      <c r="N321" s="11">
        <v>6798</v>
      </c>
      <c r="O321" s="9">
        <v>54.4</v>
      </c>
      <c r="P321" s="9">
        <v>4.5</v>
      </c>
      <c r="Q321" s="4" t="s">
        <v>548</v>
      </c>
      <c r="R321" s="4"/>
      <c r="S321" s="1"/>
    </row>
    <row r="322" spans="1:19" ht="57">
      <c r="A322" s="1"/>
      <c r="B322" s="5" t="s">
        <v>16</v>
      </c>
      <c r="C322" s="6"/>
      <c r="D322" s="6"/>
      <c r="E322" s="6"/>
      <c r="F322" s="7" t="s">
        <v>16</v>
      </c>
      <c r="G322" s="6"/>
      <c r="H322" s="7" t="s">
        <v>16</v>
      </c>
      <c r="I322" s="4" t="s">
        <v>549</v>
      </c>
      <c r="J322" s="4" t="s">
        <v>550</v>
      </c>
      <c r="K322" s="6">
        <v>381</v>
      </c>
      <c r="L322" s="6">
        <v>161</v>
      </c>
      <c r="M322" s="6">
        <v>113</v>
      </c>
      <c r="N322" s="11">
        <v>98</v>
      </c>
      <c r="O322" s="9">
        <v>25.7</v>
      </c>
      <c r="P322" s="9">
        <v>-39.1</v>
      </c>
      <c r="Q322" s="4" t="s">
        <v>551</v>
      </c>
      <c r="R322" s="4"/>
      <c r="S322" s="1"/>
    </row>
    <row r="323" spans="1:19" ht="28.5">
      <c r="A323" s="1"/>
      <c r="B323" s="5" t="s">
        <v>16</v>
      </c>
      <c r="C323" s="6"/>
      <c r="D323" s="6"/>
      <c r="E323" s="6"/>
      <c r="F323" s="7" t="s">
        <v>16</v>
      </c>
      <c r="G323" s="6"/>
      <c r="H323" s="7" t="s">
        <v>16</v>
      </c>
      <c r="I323" s="4" t="s">
        <v>552</v>
      </c>
      <c r="J323" s="4" t="s">
        <v>553</v>
      </c>
      <c r="K323" s="6">
        <v>85</v>
      </c>
      <c r="L323" s="6">
        <v>86</v>
      </c>
      <c r="M323" s="6">
        <v>72</v>
      </c>
      <c r="N323" s="11">
        <v>74</v>
      </c>
      <c r="O323" s="7" t="s">
        <v>57</v>
      </c>
      <c r="P323" s="9">
        <v>-14</v>
      </c>
      <c r="Q323" s="4" t="s">
        <v>3608</v>
      </c>
      <c r="R323" s="4"/>
      <c r="S323" s="1"/>
    </row>
    <row r="324" spans="1:19" ht="28.5">
      <c r="A324" s="1"/>
      <c r="B324" s="5" t="s">
        <v>16</v>
      </c>
      <c r="C324" s="6"/>
      <c r="D324" s="6"/>
      <c r="E324" s="6"/>
      <c r="F324" s="7" t="s">
        <v>16</v>
      </c>
      <c r="G324" s="6"/>
      <c r="H324" s="7" t="s">
        <v>16</v>
      </c>
      <c r="I324" s="4" t="s">
        <v>554</v>
      </c>
      <c r="J324" s="4" t="s">
        <v>555</v>
      </c>
      <c r="K324" s="6">
        <v>100</v>
      </c>
      <c r="L324" s="6">
        <v>50</v>
      </c>
      <c r="M324" s="6">
        <v>32</v>
      </c>
      <c r="N324" s="11">
        <v>33</v>
      </c>
      <c r="O324" s="9">
        <v>33</v>
      </c>
      <c r="P324" s="9">
        <v>-34</v>
      </c>
      <c r="Q324" s="4" t="s">
        <v>556</v>
      </c>
      <c r="R324" s="4"/>
      <c r="S324" s="1"/>
    </row>
    <row r="325" spans="1:19" ht="28.5">
      <c r="A325" s="1"/>
      <c r="B325" s="5" t="s">
        <v>16</v>
      </c>
      <c r="C325" s="6"/>
      <c r="D325" s="6"/>
      <c r="E325" s="6"/>
      <c r="F325" s="7" t="s">
        <v>16</v>
      </c>
      <c r="G325" s="6"/>
      <c r="H325" s="7" t="s">
        <v>16</v>
      </c>
      <c r="I325" s="4" t="s">
        <v>557</v>
      </c>
      <c r="J325" s="4" t="s">
        <v>558</v>
      </c>
      <c r="K325" s="6">
        <v>15</v>
      </c>
      <c r="L325" s="6">
        <v>7</v>
      </c>
      <c r="M325" s="6">
        <v>5</v>
      </c>
      <c r="N325" s="11">
        <v>5</v>
      </c>
      <c r="O325" s="9">
        <v>33.299999999999997</v>
      </c>
      <c r="P325" s="9">
        <v>-28.6</v>
      </c>
      <c r="Q325" s="4" t="s">
        <v>3609</v>
      </c>
      <c r="R325" s="4"/>
      <c r="S325" s="1"/>
    </row>
    <row r="326" spans="1:19" ht="28.5">
      <c r="A326" s="1"/>
      <c r="B326" s="5" t="s">
        <v>16</v>
      </c>
      <c r="C326" s="6"/>
      <c r="D326" s="6"/>
      <c r="E326" s="6"/>
      <c r="F326" s="7" t="s">
        <v>16</v>
      </c>
      <c r="G326" s="6"/>
      <c r="H326" s="7" t="s">
        <v>16</v>
      </c>
      <c r="I326" s="4" t="s">
        <v>559</v>
      </c>
      <c r="J326" s="4" t="s">
        <v>103</v>
      </c>
      <c r="K326" s="6">
        <v>7000</v>
      </c>
      <c r="L326" s="6">
        <v>3950</v>
      </c>
      <c r="M326" s="6">
        <v>3828</v>
      </c>
      <c r="N326" s="11">
        <v>4381</v>
      </c>
      <c r="O326" s="9">
        <v>62.6</v>
      </c>
      <c r="P326" s="9">
        <v>10.9</v>
      </c>
      <c r="Q326" s="4" t="s">
        <v>560</v>
      </c>
      <c r="R326" s="4"/>
      <c r="S326" s="1"/>
    </row>
    <row r="327" spans="1:19" ht="28.5">
      <c r="A327" s="1"/>
      <c r="B327" s="5" t="s">
        <v>16</v>
      </c>
      <c r="C327" s="6"/>
      <c r="D327" s="6"/>
      <c r="E327" s="6"/>
      <c r="F327" s="7" t="s">
        <v>16</v>
      </c>
      <c r="G327" s="6"/>
      <c r="H327" s="7" t="s">
        <v>16</v>
      </c>
      <c r="I327" s="4" t="s">
        <v>559</v>
      </c>
      <c r="J327" s="4" t="s">
        <v>543</v>
      </c>
      <c r="K327" s="6">
        <v>4300</v>
      </c>
      <c r="L327" s="6">
        <v>1995</v>
      </c>
      <c r="M327" s="6">
        <v>3325</v>
      </c>
      <c r="N327" s="11">
        <v>3244</v>
      </c>
      <c r="O327" s="9">
        <v>75.400000000000006</v>
      </c>
      <c r="P327" s="9">
        <v>62.6</v>
      </c>
      <c r="Q327" s="4" t="s">
        <v>560</v>
      </c>
      <c r="R327" s="4"/>
      <c r="S327" s="1"/>
    </row>
    <row r="328" spans="1:19" ht="42.75">
      <c r="A328" s="1"/>
      <c r="B328" s="5" t="s">
        <v>16</v>
      </c>
      <c r="C328" s="6"/>
      <c r="D328" s="6"/>
      <c r="E328" s="6"/>
      <c r="F328" s="7" t="s">
        <v>16</v>
      </c>
      <c r="G328" s="6"/>
      <c r="H328" s="7" t="s">
        <v>16</v>
      </c>
      <c r="I328" s="4" t="s">
        <v>561</v>
      </c>
      <c r="J328" s="4" t="s">
        <v>562</v>
      </c>
      <c r="K328" s="6">
        <v>80</v>
      </c>
      <c r="L328" s="6">
        <v>40</v>
      </c>
      <c r="M328" s="6">
        <v>45</v>
      </c>
      <c r="N328" s="11">
        <v>26</v>
      </c>
      <c r="O328" s="9">
        <v>32.5</v>
      </c>
      <c r="P328" s="9">
        <v>-35</v>
      </c>
      <c r="Q328" s="4" t="s">
        <v>3611</v>
      </c>
      <c r="R328" s="4"/>
      <c r="S328" s="1"/>
    </row>
    <row r="329" spans="1:19" ht="42.75">
      <c r="A329" s="1"/>
      <c r="B329" s="5" t="s">
        <v>16</v>
      </c>
      <c r="C329" s="6"/>
      <c r="D329" s="6"/>
      <c r="E329" s="6"/>
      <c r="F329" s="7" t="s">
        <v>16</v>
      </c>
      <c r="G329" s="6"/>
      <c r="H329" s="7" t="s">
        <v>16</v>
      </c>
      <c r="I329" s="4" t="s">
        <v>563</v>
      </c>
      <c r="J329" s="4" t="s">
        <v>564</v>
      </c>
      <c r="K329" s="6">
        <v>166</v>
      </c>
      <c r="L329" s="6">
        <v>78</v>
      </c>
      <c r="M329" s="28" t="s">
        <v>2973</v>
      </c>
      <c r="N329" s="11">
        <v>76</v>
      </c>
      <c r="O329" s="9">
        <v>45.8</v>
      </c>
      <c r="P329" s="9">
        <v>-2.6</v>
      </c>
      <c r="Q329" s="4" t="s">
        <v>3610</v>
      </c>
      <c r="R329" s="4"/>
      <c r="S329" s="1"/>
    </row>
    <row r="330" spans="1:19" ht="42.75">
      <c r="A330" s="1"/>
      <c r="B330" s="5" t="s">
        <v>16</v>
      </c>
      <c r="C330" s="6"/>
      <c r="D330" s="6"/>
      <c r="E330" s="6"/>
      <c r="F330" s="7" t="s">
        <v>16</v>
      </c>
      <c r="G330" s="6"/>
      <c r="H330" s="7" t="s">
        <v>16</v>
      </c>
      <c r="I330" s="4" t="s">
        <v>563</v>
      </c>
      <c r="J330" s="4" t="s">
        <v>42</v>
      </c>
      <c r="K330" s="6">
        <v>1660</v>
      </c>
      <c r="L330" s="6">
        <v>780</v>
      </c>
      <c r="M330" s="28" t="s">
        <v>2973</v>
      </c>
      <c r="N330" s="11">
        <v>976</v>
      </c>
      <c r="O330" s="9">
        <v>58.8</v>
      </c>
      <c r="P330" s="9">
        <v>25.1</v>
      </c>
      <c r="Q330" s="4" t="s">
        <v>565</v>
      </c>
      <c r="R330" s="4"/>
      <c r="S330" s="1"/>
    </row>
    <row r="331" spans="1:19" ht="42.75">
      <c r="A331" s="1"/>
      <c r="B331" s="5" t="s">
        <v>16</v>
      </c>
      <c r="C331" s="6"/>
      <c r="D331" s="6"/>
      <c r="E331" s="6"/>
      <c r="F331" s="7" t="s">
        <v>16</v>
      </c>
      <c r="G331" s="6"/>
      <c r="H331" s="7" t="s">
        <v>16</v>
      </c>
      <c r="I331" s="4" t="s">
        <v>566</v>
      </c>
      <c r="J331" s="4" t="s">
        <v>42</v>
      </c>
      <c r="K331" s="6">
        <v>918</v>
      </c>
      <c r="L331" s="6">
        <v>396</v>
      </c>
      <c r="M331" s="28" t="s">
        <v>2973</v>
      </c>
      <c r="N331" s="11">
        <v>281</v>
      </c>
      <c r="O331" s="9">
        <v>30.6</v>
      </c>
      <c r="P331" s="9">
        <v>-29</v>
      </c>
      <c r="Q331" s="4" t="s">
        <v>567</v>
      </c>
      <c r="R331" s="4"/>
      <c r="S331" s="1"/>
    </row>
    <row r="332" spans="1:19" ht="42.75">
      <c r="A332" s="1"/>
      <c r="B332" s="5" t="s">
        <v>16</v>
      </c>
      <c r="C332" s="6"/>
      <c r="D332" s="6"/>
      <c r="E332" s="6"/>
      <c r="F332" s="7" t="s">
        <v>16</v>
      </c>
      <c r="G332" s="6"/>
      <c r="H332" s="7" t="s">
        <v>16</v>
      </c>
      <c r="I332" s="4" t="s">
        <v>566</v>
      </c>
      <c r="J332" s="4" t="s">
        <v>558</v>
      </c>
      <c r="K332" s="6">
        <v>51</v>
      </c>
      <c r="L332" s="6">
        <v>22</v>
      </c>
      <c r="M332" s="28" t="s">
        <v>2973</v>
      </c>
      <c r="N332" s="11">
        <v>12</v>
      </c>
      <c r="O332" s="9">
        <v>23.5</v>
      </c>
      <c r="P332" s="9">
        <v>-45.5</v>
      </c>
      <c r="Q332" s="4" t="s">
        <v>568</v>
      </c>
      <c r="R332" s="4"/>
      <c r="S332" s="1"/>
    </row>
    <row r="333" spans="1:19">
      <c r="A333" s="4" t="s">
        <v>569</v>
      </c>
      <c r="B333" s="5" t="s">
        <v>570</v>
      </c>
      <c r="C333" s="6">
        <v>34878952</v>
      </c>
      <c r="D333" s="6">
        <v>50298163</v>
      </c>
      <c r="E333" s="6">
        <v>15419211</v>
      </c>
      <c r="F333" s="8">
        <v>44.2</v>
      </c>
      <c r="G333" s="6">
        <v>192580084</v>
      </c>
      <c r="H333" s="8">
        <v>26.1</v>
      </c>
      <c r="I333" s="4" t="s">
        <v>16</v>
      </c>
      <c r="J333" s="4" t="s">
        <v>16</v>
      </c>
      <c r="K333" s="6"/>
      <c r="L333" s="6"/>
      <c r="M333" s="6"/>
      <c r="N333" s="11"/>
      <c r="O333" s="7" t="s">
        <v>16</v>
      </c>
      <c r="P333" s="7" t="s">
        <v>16</v>
      </c>
      <c r="Q333" s="4" t="s">
        <v>16</v>
      </c>
      <c r="R333" s="4"/>
      <c r="S333" s="1"/>
    </row>
    <row r="334" spans="1:19" ht="28.5">
      <c r="A334" s="4" t="s">
        <v>571</v>
      </c>
      <c r="B334" s="5" t="s">
        <v>16</v>
      </c>
      <c r="C334" s="6"/>
      <c r="D334" s="6"/>
      <c r="E334" s="6"/>
      <c r="F334" s="7" t="s">
        <v>16</v>
      </c>
      <c r="G334" s="6"/>
      <c r="H334" s="7" t="s">
        <v>16</v>
      </c>
      <c r="I334" s="4" t="s">
        <v>572</v>
      </c>
      <c r="J334" s="4" t="s">
        <v>573</v>
      </c>
      <c r="K334" s="6">
        <v>41</v>
      </c>
      <c r="L334" s="6">
        <v>41</v>
      </c>
      <c r="M334" s="6">
        <v>39</v>
      </c>
      <c r="N334" s="11">
        <v>41</v>
      </c>
      <c r="O334" s="7" t="s">
        <v>57</v>
      </c>
      <c r="P334" s="9">
        <v>0</v>
      </c>
      <c r="Q334" s="4" t="s">
        <v>16</v>
      </c>
      <c r="R334" s="4"/>
      <c r="S334" s="1"/>
    </row>
    <row r="335" spans="1:19" ht="28.5">
      <c r="A335" s="1"/>
      <c r="B335" s="5" t="s">
        <v>16</v>
      </c>
      <c r="C335" s="6"/>
      <c r="D335" s="6"/>
      <c r="E335" s="6"/>
      <c r="F335" s="7" t="s">
        <v>16</v>
      </c>
      <c r="G335" s="6"/>
      <c r="H335" s="7" t="s">
        <v>16</v>
      </c>
      <c r="I335" s="4" t="s">
        <v>574</v>
      </c>
      <c r="J335" s="4" t="s">
        <v>575</v>
      </c>
      <c r="K335" s="6">
        <v>32</v>
      </c>
      <c r="L335" s="6">
        <v>32</v>
      </c>
      <c r="M335" s="6">
        <v>34</v>
      </c>
      <c r="N335" s="11">
        <v>32</v>
      </c>
      <c r="O335" s="7" t="s">
        <v>57</v>
      </c>
      <c r="P335" s="9">
        <v>0</v>
      </c>
      <c r="Q335" s="4" t="s">
        <v>16</v>
      </c>
      <c r="R335" s="4"/>
      <c r="S335" s="1"/>
    </row>
    <row r="336" spans="1:19" ht="28.5">
      <c r="A336" s="4" t="s">
        <v>576</v>
      </c>
      <c r="B336" s="5" t="s">
        <v>516</v>
      </c>
      <c r="C336" s="6">
        <v>15993911</v>
      </c>
      <c r="D336" s="6">
        <v>25092800</v>
      </c>
      <c r="E336" s="6">
        <v>9098889</v>
      </c>
      <c r="F336" s="8">
        <v>56.9</v>
      </c>
      <c r="G336" s="6">
        <v>57186344</v>
      </c>
      <c r="H336" s="8">
        <v>43.9</v>
      </c>
      <c r="I336" s="4" t="s">
        <v>16</v>
      </c>
      <c r="J336" s="4" t="s">
        <v>16</v>
      </c>
      <c r="K336" s="6"/>
      <c r="L336" s="6"/>
      <c r="M336" s="6"/>
      <c r="N336" s="11"/>
      <c r="O336" s="7" t="s">
        <v>16</v>
      </c>
      <c r="P336" s="7" t="s">
        <v>16</v>
      </c>
      <c r="Q336" s="4" t="s">
        <v>16</v>
      </c>
      <c r="R336" s="4"/>
      <c r="S336" s="1"/>
    </row>
    <row r="337" spans="1:19" ht="28.5">
      <c r="A337" s="4" t="s">
        <v>577</v>
      </c>
      <c r="B337" s="5" t="s">
        <v>16</v>
      </c>
      <c r="C337" s="6"/>
      <c r="D337" s="6"/>
      <c r="E337" s="6"/>
      <c r="F337" s="7" t="s">
        <v>16</v>
      </c>
      <c r="G337" s="6"/>
      <c r="H337" s="7" t="s">
        <v>16</v>
      </c>
      <c r="I337" s="4" t="s">
        <v>578</v>
      </c>
      <c r="J337" s="4" t="s">
        <v>558</v>
      </c>
      <c r="K337" s="6">
        <v>210</v>
      </c>
      <c r="L337" s="6">
        <v>140</v>
      </c>
      <c r="M337" s="6">
        <v>109</v>
      </c>
      <c r="N337" s="11">
        <v>137</v>
      </c>
      <c r="O337" s="9">
        <v>65.2</v>
      </c>
      <c r="P337" s="9">
        <v>-2.1</v>
      </c>
      <c r="Q337" s="4" t="s">
        <v>579</v>
      </c>
      <c r="R337" s="4"/>
      <c r="S337" s="1"/>
    </row>
    <row r="338" spans="1:19" ht="28.5">
      <c r="A338" s="1"/>
      <c r="B338" s="5" t="s">
        <v>16</v>
      </c>
      <c r="C338" s="6"/>
      <c r="D338" s="6"/>
      <c r="E338" s="6"/>
      <c r="F338" s="7" t="s">
        <v>16</v>
      </c>
      <c r="G338" s="6"/>
      <c r="H338" s="7" t="s">
        <v>16</v>
      </c>
      <c r="I338" s="4" t="s">
        <v>578</v>
      </c>
      <c r="J338" s="4" t="s">
        <v>580</v>
      </c>
      <c r="K338" s="6">
        <v>155</v>
      </c>
      <c r="L338" s="6">
        <v>115</v>
      </c>
      <c r="M338" s="6">
        <v>117</v>
      </c>
      <c r="N338" s="11">
        <v>125</v>
      </c>
      <c r="O338" s="9">
        <v>80.599999999999994</v>
      </c>
      <c r="P338" s="9">
        <v>8.6999999999999993</v>
      </c>
      <c r="Q338" s="4" t="s">
        <v>579</v>
      </c>
      <c r="R338" s="4"/>
      <c r="S338" s="1"/>
    </row>
    <row r="339" spans="1:19" ht="57">
      <c r="A339" s="4" t="s">
        <v>581</v>
      </c>
      <c r="B339" s="5" t="s">
        <v>516</v>
      </c>
      <c r="C339" s="6"/>
      <c r="D339" s="6">
        <v>10682534</v>
      </c>
      <c r="E339" s="6">
        <v>10682534</v>
      </c>
      <c r="F339" s="7" t="s">
        <v>18</v>
      </c>
      <c r="G339" s="6">
        <v>21871847</v>
      </c>
      <c r="H339" s="8">
        <v>48.8</v>
      </c>
      <c r="I339" s="4" t="s">
        <v>16</v>
      </c>
      <c r="J339" s="4" t="s">
        <v>16</v>
      </c>
      <c r="K339" s="6"/>
      <c r="L339" s="6"/>
      <c r="M339" s="6"/>
      <c r="N339" s="11"/>
      <c r="O339" s="7" t="s">
        <v>16</v>
      </c>
      <c r="P339" s="7" t="s">
        <v>16</v>
      </c>
      <c r="Q339" s="4" t="s">
        <v>16</v>
      </c>
      <c r="R339" s="4"/>
      <c r="S339" s="1"/>
    </row>
    <row r="340" spans="1:19" ht="57">
      <c r="A340" s="4" t="s">
        <v>582</v>
      </c>
      <c r="B340" s="5" t="s">
        <v>16</v>
      </c>
      <c r="C340" s="6"/>
      <c r="D340" s="6"/>
      <c r="E340" s="6"/>
      <c r="F340" s="7" t="s">
        <v>16</v>
      </c>
      <c r="G340" s="6"/>
      <c r="H340" s="7" t="s">
        <v>16</v>
      </c>
      <c r="I340" s="4" t="s">
        <v>583</v>
      </c>
      <c r="J340" s="4" t="s">
        <v>558</v>
      </c>
      <c r="K340" s="6">
        <v>3</v>
      </c>
      <c r="L340" s="6">
        <v>1</v>
      </c>
      <c r="M340" s="6">
        <v>2</v>
      </c>
      <c r="N340" s="11">
        <v>4</v>
      </c>
      <c r="O340" s="9">
        <v>133.30000000000001</v>
      </c>
      <c r="P340" s="9">
        <v>300</v>
      </c>
      <c r="Q340" s="4" t="s">
        <v>3612</v>
      </c>
      <c r="R340" s="4"/>
      <c r="S340" s="1"/>
    </row>
    <row r="341" spans="1:19" ht="28.5">
      <c r="A341" s="4" t="s">
        <v>582</v>
      </c>
      <c r="B341" s="1"/>
      <c r="C341" s="1"/>
      <c r="D341" s="1"/>
      <c r="E341" s="1"/>
      <c r="F341" s="1"/>
      <c r="G341" s="1"/>
      <c r="H341" s="1"/>
      <c r="I341" s="1"/>
      <c r="J341" s="1"/>
      <c r="K341" s="1"/>
      <c r="L341" s="1"/>
      <c r="M341" s="1"/>
      <c r="N341" s="1"/>
      <c r="O341" s="1"/>
      <c r="P341" s="1"/>
      <c r="Q341" s="4"/>
      <c r="R341" s="4"/>
      <c r="S341" s="1"/>
    </row>
    <row r="342" spans="1:19" ht="42.75">
      <c r="A342" s="1"/>
      <c r="B342" s="5" t="s">
        <v>16</v>
      </c>
      <c r="C342" s="6"/>
      <c r="D342" s="6"/>
      <c r="E342" s="6"/>
      <c r="F342" s="7" t="s">
        <v>16</v>
      </c>
      <c r="G342" s="6"/>
      <c r="H342" s="7" t="s">
        <v>16</v>
      </c>
      <c r="I342" s="4" t="s">
        <v>583</v>
      </c>
      <c r="J342" s="4" t="s">
        <v>584</v>
      </c>
      <c r="K342" s="6">
        <v>3</v>
      </c>
      <c r="L342" s="6">
        <v>1</v>
      </c>
      <c r="M342" s="6">
        <v>1</v>
      </c>
      <c r="N342" s="11">
        <v>1</v>
      </c>
      <c r="O342" s="9">
        <v>33.299999999999997</v>
      </c>
      <c r="P342" s="9">
        <v>0</v>
      </c>
      <c r="Q342" s="4" t="s">
        <v>16</v>
      </c>
      <c r="R342" s="4"/>
      <c r="S342" s="1"/>
    </row>
    <row r="343" spans="1:19" ht="42.75">
      <c r="A343" s="1"/>
      <c r="B343" s="5" t="s">
        <v>16</v>
      </c>
      <c r="C343" s="6"/>
      <c r="D343" s="6"/>
      <c r="E343" s="6"/>
      <c r="F343" s="7" t="s">
        <v>16</v>
      </c>
      <c r="G343" s="6"/>
      <c r="H343" s="7" t="s">
        <v>16</v>
      </c>
      <c r="I343" s="4" t="s">
        <v>585</v>
      </c>
      <c r="J343" s="4" t="s">
        <v>558</v>
      </c>
      <c r="K343" s="6">
        <v>3</v>
      </c>
      <c r="L343" s="6">
        <v>2</v>
      </c>
      <c r="M343" s="6">
        <v>2</v>
      </c>
      <c r="N343" s="11">
        <v>2</v>
      </c>
      <c r="O343" s="9">
        <v>66.7</v>
      </c>
      <c r="P343" s="9">
        <v>0</v>
      </c>
      <c r="Q343" s="4" t="s">
        <v>16</v>
      </c>
      <c r="R343" s="4"/>
      <c r="S343" s="1"/>
    </row>
    <row r="344" spans="1:19" ht="42.75">
      <c r="A344" s="1"/>
      <c r="B344" s="5" t="s">
        <v>16</v>
      </c>
      <c r="C344" s="6"/>
      <c r="D344" s="6"/>
      <c r="E344" s="6"/>
      <c r="F344" s="7" t="s">
        <v>16</v>
      </c>
      <c r="G344" s="6"/>
      <c r="H344" s="7" t="s">
        <v>16</v>
      </c>
      <c r="I344" s="4" t="s">
        <v>585</v>
      </c>
      <c r="J344" s="4" t="s">
        <v>584</v>
      </c>
      <c r="K344" s="6">
        <v>2</v>
      </c>
      <c r="L344" s="6">
        <v>2</v>
      </c>
      <c r="M344" s="6">
        <v>2</v>
      </c>
      <c r="N344" s="11">
        <v>2</v>
      </c>
      <c r="O344" s="9">
        <v>100</v>
      </c>
      <c r="P344" s="9">
        <v>0</v>
      </c>
      <c r="Q344" s="4" t="s">
        <v>16</v>
      </c>
      <c r="R344" s="4"/>
      <c r="S344" s="1"/>
    </row>
    <row r="345" spans="1:19" ht="42.75">
      <c r="A345" s="1"/>
      <c r="B345" s="5" t="s">
        <v>16</v>
      </c>
      <c r="C345" s="6"/>
      <c r="D345" s="6"/>
      <c r="E345" s="6"/>
      <c r="F345" s="7" t="s">
        <v>16</v>
      </c>
      <c r="G345" s="6"/>
      <c r="H345" s="7" t="s">
        <v>16</v>
      </c>
      <c r="I345" s="4" t="s">
        <v>586</v>
      </c>
      <c r="J345" s="4" t="s">
        <v>587</v>
      </c>
      <c r="K345" s="6">
        <v>1</v>
      </c>
      <c r="L345" s="6">
        <v>1</v>
      </c>
      <c r="M345" s="6">
        <v>0</v>
      </c>
      <c r="N345" s="11">
        <v>1</v>
      </c>
      <c r="O345" s="9">
        <v>100</v>
      </c>
      <c r="P345" s="9">
        <v>0</v>
      </c>
      <c r="Q345" s="4" t="s">
        <v>16</v>
      </c>
      <c r="R345" s="4"/>
      <c r="S345" s="1"/>
    </row>
    <row r="346" spans="1:19" ht="42.75">
      <c r="A346" s="1"/>
      <c r="B346" s="5" t="s">
        <v>16</v>
      </c>
      <c r="C346" s="6"/>
      <c r="D346" s="6"/>
      <c r="E346" s="6"/>
      <c r="F346" s="7" t="s">
        <v>16</v>
      </c>
      <c r="G346" s="6"/>
      <c r="H346" s="7" t="s">
        <v>16</v>
      </c>
      <c r="I346" s="4" t="s">
        <v>586</v>
      </c>
      <c r="J346" s="4" t="s">
        <v>588</v>
      </c>
      <c r="K346" s="6">
        <v>5</v>
      </c>
      <c r="L346" s="6">
        <v>0</v>
      </c>
      <c r="M346" s="6">
        <v>0</v>
      </c>
      <c r="N346" s="11">
        <v>0</v>
      </c>
      <c r="O346" s="7" t="s">
        <v>18</v>
      </c>
      <c r="P346" s="9">
        <v>0</v>
      </c>
      <c r="Q346" s="4" t="s">
        <v>16</v>
      </c>
      <c r="R346" s="4"/>
      <c r="S346" s="1"/>
    </row>
    <row r="347" spans="1:19" ht="42.75">
      <c r="A347" s="1"/>
      <c r="B347" s="5" t="s">
        <v>16</v>
      </c>
      <c r="C347" s="6"/>
      <c r="D347" s="6"/>
      <c r="E347" s="6"/>
      <c r="F347" s="7" t="s">
        <v>16</v>
      </c>
      <c r="G347" s="6"/>
      <c r="H347" s="7" t="s">
        <v>16</v>
      </c>
      <c r="I347" s="4" t="s">
        <v>589</v>
      </c>
      <c r="J347" s="4" t="s">
        <v>558</v>
      </c>
      <c r="K347" s="6">
        <v>15</v>
      </c>
      <c r="L347" s="6">
        <v>10</v>
      </c>
      <c r="M347" s="6">
        <v>5</v>
      </c>
      <c r="N347" s="11">
        <v>8</v>
      </c>
      <c r="O347" s="9">
        <v>53.3</v>
      </c>
      <c r="P347" s="9">
        <v>-20</v>
      </c>
      <c r="Q347" s="4" t="s">
        <v>3613</v>
      </c>
      <c r="R347" s="4"/>
      <c r="S347" s="1"/>
    </row>
    <row r="348" spans="1:19" ht="42.75">
      <c r="A348" s="1"/>
      <c r="B348" s="5" t="s">
        <v>16</v>
      </c>
      <c r="C348" s="6"/>
      <c r="D348" s="6"/>
      <c r="E348" s="6"/>
      <c r="F348" s="7" t="s">
        <v>16</v>
      </c>
      <c r="G348" s="6"/>
      <c r="H348" s="7" t="s">
        <v>16</v>
      </c>
      <c r="I348" s="4" t="s">
        <v>590</v>
      </c>
      <c r="J348" s="4" t="s">
        <v>591</v>
      </c>
      <c r="K348" s="6">
        <v>15000</v>
      </c>
      <c r="L348" s="6">
        <v>10000</v>
      </c>
      <c r="M348" s="6">
        <v>1000</v>
      </c>
      <c r="N348" s="11">
        <v>5000</v>
      </c>
      <c r="O348" s="9">
        <v>33.299999999999997</v>
      </c>
      <c r="P348" s="9">
        <v>-50</v>
      </c>
      <c r="Q348" s="4" t="s">
        <v>3614</v>
      </c>
      <c r="R348" s="4"/>
      <c r="S348" s="1"/>
    </row>
    <row r="349" spans="1:19" ht="28.5">
      <c r="A349" s="1"/>
      <c r="B349" s="5" t="s">
        <v>16</v>
      </c>
      <c r="C349" s="6"/>
      <c r="D349" s="6"/>
      <c r="E349" s="6"/>
      <c r="F349" s="7" t="s">
        <v>16</v>
      </c>
      <c r="G349" s="6"/>
      <c r="H349" s="7" t="s">
        <v>16</v>
      </c>
      <c r="I349" s="4" t="s">
        <v>592</v>
      </c>
      <c r="J349" s="4" t="s">
        <v>531</v>
      </c>
      <c r="K349" s="6">
        <v>3</v>
      </c>
      <c r="L349" s="6">
        <v>1</v>
      </c>
      <c r="M349" s="6">
        <v>2</v>
      </c>
      <c r="N349" s="11">
        <v>1</v>
      </c>
      <c r="O349" s="9">
        <v>33.299999999999997</v>
      </c>
      <c r="P349" s="9">
        <v>0</v>
      </c>
      <c r="Q349" s="4" t="s">
        <v>16</v>
      </c>
      <c r="R349" s="4"/>
      <c r="S349" s="1"/>
    </row>
    <row r="350" spans="1:19" ht="28.5">
      <c r="A350" s="1"/>
      <c r="B350" s="5" t="s">
        <v>16</v>
      </c>
      <c r="C350" s="6"/>
      <c r="D350" s="6"/>
      <c r="E350" s="6"/>
      <c r="F350" s="7" t="s">
        <v>16</v>
      </c>
      <c r="G350" s="6"/>
      <c r="H350" s="7" t="s">
        <v>16</v>
      </c>
      <c r="I350" s="4" t="s">
        <v>592</v>
      </c>
      <c r="J350" s="4" t="s">
        <v>42</v>
      </c>
      <c r="K350" s="6">
        <v>500</v>
      </c>
      <c r="L350" s="6">
        <v>200</v>
      </c>
      <c r="M350" s="6">
        <v>150</v>
      </c>
      <c r="N350" s="11">
        <v>200</v>
      </c>
      <c r="O350" s="9">
        <v>40</v>
      </c>
      <c r="P350" s="9">
        <v>0</v>
      </c>
      <c r="Q350" s="4" t="s">
        <v>16</v>
      </c>
      <c r="R350" s="4"/>
      <c r="S350" s="1"/>
    </row>
    <row r="351" spans="1:19" ht="57">
      <c r="A351" s="1"/>
      <c r="B351" s="5" t="s">
        <v>16</v>
      </c>
      <c r="C351" s="6"/>
      <c r="D351" s="6"/>
      <c r="E351" s="6"/>
      <c r="F351" s="7" t="s">
        <v>16</v>
      </c>
      <c r="G351" s="6"/>
      <c r="H351" s="7" t="s">
        <v>16</v>
      </c>
      <c r="I351" s="4" t="s">
        <v>593</v>
      </c>
      <c r="J351" s="4" t="s">
        <v>347</v>
      </c>
      <c r="K351" s="6">
        <v>10</v>
      </c>
      <c r="L351" s="6">
        <v>0</v>
      </c>
      <c r="M351" s="6">
        <v>0</v>
      </c>
      <c r="N351" s="11">
        <v>0</v>
      </c>
      <c r="O351" s="7" t="s">
        <v>18</v>
      </c>
      <c r="P351" s="9">
        <v>0</v>
      </c>
      <c r="Q351" s="4" t="s">
        <v>16</v>
      </c>
      <c r="R351" s="4"/>
      <c r="S351" s="1"/>
    </row>
    <row r="352" spans="1:19" s="23" customFormat="1" ht="45">
      <c r="A352" s="19" t="s">
        <v>594</v>
      </c>
      <c r="B352" s="13" t="s">
        <v>16</v>
      </c>
      <c r="C352" s="20">
        <f>SUM(C303:C351)</f>
        <v>417850180</v>
      </c>
      <c r="D352" s="20">
        <f>SUM(D303:D351)</f>
        <v>574900030</v>
      </c>
      <c r="E352" s="20">
        <f>+D352-C352</f>
        <v>157049850</v>
      </c>
      <c r="F352" s="21" t="s">
        <v>16</v>
      </c>
      <c r="G352" s="20">
        <f>SUM(G303:G351)</f>
        <v>1541110637</v>
      </c>
      <c r="H352" s="21" t="s">
        <v>16</v>
      </c>
      <c r="I352" s="19" t="s">
        <v>16</v>
      </c>
      <c r="J352" s="19" t="s">
        <v>16</v>
      </c>
      <c r="K352" s="20"/>
      <c r="L352" s="20"/>
      <c r="M352" s="20"/>
      <c r="N352" s="22"/>
      <c r="O352" s="21" t="s">
        <v>16</v>
      </c>
      <c r="P352" s="21" t="s">
        <v>16</v>
      </c>
      <c r="Q352" s="19" t="s">
        <v>16</v>
      </c>
      <c r="R352" s="19"/>
      <c r="S352" s="18"/>
    </row>
    <row r="353" spans="1:20" ht="28.5">
      <c r="A353" s="16" t="s">
        <v>595</v>
      </c>
      <c r="B353" s="17" t="s">
        <v>16</v>
      </c>
      <c r="C353" s="17"/>
      <c r="D353" s="17"/>
      <c r="E353" s="17"/>
      <c r="F353" s="17" t="s">
        <v>16</v>
      </c>
      <c r="G353" s="17"/>
      <c r="H353" s="17" t="s">
        <v>16</v>
      </c>
      <c r="I353" s="17" t="s">
        <v>16</v>
      </c>
      <c r="J353" s="17" t="s">
        <v>16</v>
      </c>
      <c r="K353" s="17"/>
      <c r="L353" s="17"/>
      <c r="M353" s="17"/>
      <c r="N353" s="17"/>
      <c r="O353" s="17" t="s">
        <v>16</v>
      </c>
      <c r="P353" s="17" t="s">
        <v>16</v>
      </c>
      <c r="Q353" s="17" t="s">
        <v>16</v>
      </c>
    </row>
    <row r="354" spans="1:20" s="23" customFormat="1" ht="30">
      <c r="A354" s="19" t="s">
        <v>596</v>
      </c>
      <c r="B354" s="13" t="s">
        <v>16</v>
      </c>
      <c r="C354" s="20"/>
      <c r="D354" s="20"/>
      <c r="E354" s="20"/>
      <c r="F354" s="21" t="s">
        <v>16</v>
      </c>
      <c r="G354" s="20"/>
      <c r="H354" s="21" t="s">
        <v>16</v>
      </c>
      <c r="I354" s="19" t="s">
        <v>16</v>
      </c>
      <c r="J354" s="19" t="s">
        <v>16</v>
      </c>
      <c r="K354" s="20"/>
      <c r="L354" s="20"/>
      <c r="M354" s="20"/>
      <c r="N354" s="22"/>
      <c r="O354" s="21" t="s">
        <v>16</v>
      </c>
      <c r="P354" s="21" t="s">
        <v>16</v>
      </c>
      <c r="Q354" s="19" t="s">
        <v>16</v>
      </c>
      <c r="R354" s="19"/>
      <c r="S354" s="18"/>
    </row>
    <row r="355" spans="1:20" ht="28.5">
      <c r="A355" s="4" t="s">
        <v>597</v>
      </c>
      <c r="B355" s="5" t="s">
        <v>72</v>
      </c>
      <c r="C355" s="6">
        <v>38888319</v>
      </c>
      <c r="D355" s="6">
        <v>48365613</v>
      </c>
      <c r="E355" s="6">
        <v>9477294</v>
      </c>
      <c r="F355" s="8">
        <v>24.4</v>
      </c>
      <c r="G355" s="6">
        <v>115192000</v>
      </c>
      <c r="H355" s="8">
        <v>42</v>
      </c>
      <c r="I355" s="4" t="s">
        <v>16</v>
      </c>
      <c r="J355" s="4" t="s">
        <v>16</v>
      </c>
      <c r="K355" s="6"/>
      <c r="L355" s="6"/>
      <c r="M355" s="6"/>
      <c r="N355" s="11"/>
      <c r="O355" s="7" t="s">
        <v>16</v>
      </c>
      <c r="P355" s="7" t="s">
        <v>16</v>
      </c>
      <c r="Q355" s="4" t="s">
        <v>16</v>
      </c>
      <c r="R355" s="4"/>
      <c r="S355" s="1"/>
    </row>
    <row r="356" spans="1:20">
      <c r="A356" s="1"/>
      <c r="B356" s="5" t="s">
        <v>16</v>
      </c>
      <c r="C356" s="6"/>
      <c r="D356" s="6"/>
      <c r="E356" s="6"/>
      <c r="F356" s="7" t="s">
        <v>16</v>
      </c>
      <c r="G356" s="6"/>
      <c r="H356" s="7" t="s">
        <v>16</v>
      </c>
      <c r="I356" s="4" t="s">
        <v>162</v>
      </c>
      <c r="J356" s="4" t="s">
        <v>297</v>
      </c>
      <c r="K356" s="6">
        <v>1064</v>
      </c>
      <c r="L356" s="6">
        <v>477</v>
      </c>
      <c r="M356" s="6">
        <v>265</v>
      </c>
      <c r="N356" s="11">
        <v>301</v>
      </c>
      <c r="O356" s="9">
        <v>28.3</v>
      </c>
      <c r="P356" s="9">
        <v>-36.9</v>
      </c>
      <c r="Q356" s="4" t="s">
        <v>3615</v>
      </c>
      <c r="R356" s="4"/>
      <c r="S356" s="1"/>
    </row>
    <row r="357" spans="1:20" ht="28.5">
      <c r="A357" s="1"/>
      <c r="B357" s="5" t="s">
        <v>16</v>
      </c>
      <c r="C357" s="6"/>
      <c r="D357" s="6"/>
      <c r="E357" s="6"/>
      <c r="F357" s="7" t="s">
        <v>16</v>
      </c>
      <c r="G357" s="6"/>
      <c r="H357" s="7" t="s">
        <v>16</v>
      </c>
      <c r="I357" s="4" t="s">
        <v>598</v>
      </c>
      <c r="J357" s="4" t="s">
        <v>37</v>
      </c>
      <c r="K357" s="6">
        <v>49</v>
      </c>
      <c r="L357" s="6">
        <v>27</v>
      </c>
      <c r="M357" s="6">
        <v>21</v>
      </c>
      <c r="N357" s="11">
        <v>85</v>
      </c>
      <c r="O357" s="9">
        <v>173.5</v>
      </c>
      <c r="P357" s="9">
        <v>214.8</v>
      </c>
      <c r="Q357" s="4" t="s">
        <v>3615</v>
      </c>
      <c r="R357" s="4"/>
      <c r="S357" s="1"/>
    </row>
    <row r="358" spans="1:20" ht="28.5">
      <c r="A358" s="1"/>
      <c r="B358" s="5" t="s">
        <v>16</v>
      </c>
      <c r="C358" s="6"/>
      <c r="D358" s="6"/>
      <c r="E358" s="6"/>
      <c r="F358" s="7" t="s">
        <v>16</v>
      </c>
      <c r="G358" s="6"/>
      <c r="H358" s="7" t="s">
        <v>16</v>
      </c>
      <c r="I358" s="4" t="s">
        <v>599</v>
      </c>
      <c r="J358" s="4" t="s">
        <v>208</v>
      </c>
      <c r="K358" s="6">
        <v>750</v>
      </c>
      <c r="L358" s="6">
        <v>370</v>
      </c>
      <c r="M358" s="6">
        <v>345</v>
      </c>
      <c r="N358" s="11">
        <v>208</v>
      </c>
      <c r="O358" s="9">
        <v>27.7</v>
      </c>
      <c r="P358" s="9">
        <v>-43.8</v>
      </c>
      <c r="Q358" s="4" t="s">
        <v>3615</v>
      </c>
      <c r="R358" s="4"/>
      <c r="S358" s="1"/>
    </row>
    <row r="359" spans="1:20" ht="28.5">
      <c r="A359" s="1"/>
      <c r="B359" s="5" t="s">
        <v>16</v>
      </c>
      <c r="C359" s="6"/>
      <c r="D359" s="6"/>
      <c r="E359" s="6"/>
      <c r="F359" s="7" t="s">
        <v>16</v>
      </c>
      <c r="G359" s="6"/>
      <c r="H359" s="7" t="s">
        <v>16</v>
      </c>
      <c r="I359" s="4" t="s">
        <v>600</v>
      </c>
      <c r="J359" s="4" t="s">
        <v>601</v>
      </c>
      <c r="K359" s="6">
        <v>20000</v>
      </c>
      <c r="L359" s="6">
        <v>10000</v>
      </c>
      <c r="M359" s="6">
        <v>8545</v>
      </c>
      <c r="N359" s="11">
        <v>4010</v>
      </c>
      <c r="O359" s="9">
        <v>20.100000000000001</v>
      </c>
      <c r="P359" s="9">
        <v>-59.9</v>
      </c>
      <c r="Q359" s="4" t="s">
        <v>3615</v>
      </c>
      <c r="R359" s="4"/>
      <c r="S359" s="1"/>
    </row>
    <row r="360" spans="1:20">
      <c r="A360" s="1"/>
      <c r="B360" s="5" t="s">
        <v>16</v>
      </c>
      <c r="C360" s="6"/>
      <c r="D360" s="6"/>
      <c r="E360" s="6"/>
      <c r="F360" s="7" t="s">
        <v>16</v>
      </c>
      <c r="G360" s="6"/>
      <c r="H360" s="7" t="s">
        <v>16</v>
      </c>
      <c r="I360" s="4" t="s">
        <v>602</v>
      </c>
      <c r="J360" s="4" t="s">
        <v>603</v>
      </c>
      <c r="K360" s="6">
        <v>2400</v>
      </c>
      <c r="L360" s="6">
        <v>1200</v>
      </c>
      <c r="M360" s="6">
        <v>995</v>
      </c>
      <c r="N360" s="11">
        <v>850</v>
      </c>
      <c r="O360" s="9">
        <v>35.4</v>
      </c>
      <c r="P360" s="9">
        <v>-29.2</v>
      </c>
      <c r="Q360" s="4" t="s">
        <v>3615</v>
      </c>
      <c r="R360" s="4"/>
      <c r="S360" s="1"/>
    </row>
    <row r="361" spans="1:20" s="23" customFormat="1" ht="15">
      <c r="A361" s="19" t="s">
        <v>604</v>
      </c>
      <c r="B361" s="13" t="s">
        <v>16</v>
      </c>
      <c r="C361" s="20"/>
      <c r="D361" s="20"/>
      <c r="E361" s="20"/>
      <c r="F361" s="21" t="s">
        <v>16</v>
      </c>
      <c r="G361" s="20"/>
      <c r="H361" s="21" t="s">
        <v>16</v>
      </c>
      <c r="I361" s="19" t="s">
        <v>16</v>
      </c>
      <c r="J361" s="19" t="s">
        <v>16</v>
      </c>
      <c r="K361" s="20"/>
      <c r="L361" s="20"/>
      <c r="M361" s="20"/>
      <c r="N361" s="22"/>
      <c r="O361" s="21" t="s">
        <v>16</v>
      </c>
      <c r="P361" s="21" t="s">
        <v>16</v>
      </c>
      <c r="Q361" s="19" t="s">
        <v>16</v>
      </c>
      <c r="R361" s="19"/>
      <c r="S361" s="18"/>
    </row>
    <row r="362" spans="1:20" ht="28.5">
      <c r="A362" s="4" t="s">
        <v>605</v>
      </c>
      <c r="B362" s="5" t="s">
        <v>606</v>
      </c>
      <c r="C362" s="6">
        <v>1167722666</v>
      </c>
      <c r="D362" s="6">
        <v>1849952678</v>
      </c>
      <c r="E362" s="6">
        <v>682230012</v>
      </c>
      <c r="F362" s="8">
        <v>58.4</v>
      </c>
      <c r="G362" s="6">
        <v>2951760491</v>
      </c>
      <c r="H362" s="8">
        <v>62.7</v>
      </c>
      <c r="I362" s="4" t="s">
        <v>16</v>
      </c>
      <c r="J362" s="4" t="s">
        <v>16</v>
      </c>
      <c r="K362" s="6"/>
      <c r="L362" s="6"/>
      <c r="M362" s="6"/>
      <c r="N362" s="11"/>
      <c r="O362" s="7" t="s">
        <v>16</v>
      </c>
      <c r="P362" s="7" t="s">
        <v>16</v>
      </c>
      <c r="Q362" s="4" t="s">
        <v>16</v>
      </c>
      <c r="R362" s="4"/>
      <c r="S362" s="1"/>
    </row>
    <row r="363" spans="1:20" ht="28.5">
      <c r="A363" s="4" t="s">
        <v>607</v>
      </c>
      <c r="B363" s="5" t="s">
        <v>16</v>
      </c>
      <c r="C363" s="6"/>
      <c r="D363" s="6"/>
      <c r="E363" s="6"/>
      <c r="F363" s="7" t="s">
        <v>16</v>
      </c>
      <c r="G363" s="6"/>
      <c r="H363" s="7" t="s">
        <v>16</v>
      </c>
      <c r="I363" s="4" t="s">
        <v>608</v>
      </c>
      <c r="J363" s="4" t="s">
        <v>609</v>
      </c>
      <c r="K363" s="6">
        <v>6646</v>
      </c>
      <c r="L363" s="6">
        <v>6646</v>
      </c>
      <c r="M363" s="6">
        <v>5917</v>
      </c>
      <c r="N363" s="11">
        <v>6610</v>
      </c>
      <c r="O363" s="7" t="s">
        <v>57</v>
      </c>
      <c r="P363" s="9">
        <v>-0.5</v>
      </c>
      <c r="Q363" s="29" t="s">
        <v>3616</v>
      </c>
      <c r="R363" s="29"/>
      <c r="S363" s="33"/>
      <c r="T363" s="43"/>
    </row>
    <row r="364" spans="1:20" s="43" customFormat="1" ht="28.5">
      <c r="A364" s="33"/>
      <c r="B364" s="30" t="s">
        <v>16</v>
      </c>
      <c r="C364" s="28"/>
      <c r="D364" s="28"/>
      <c r="E364" s="28"/>
      <c r="F364" s="31" t="s">
        <v>16</v>
      </c>
      <c r="G364" s="28"/>
      <c r="H364" s="31" t="s">
        <v>16</v>
      </c>
      <c r="I364" s="29" t="s">
        <v>610</v>
      </c>
      <c r="J364" s="29" t="s">
        <v>611</v>
      </c>
      <c r="K364" s="28">
        <v>4200</v>
      </c>
      <c r="L364" s="28">
        <v>4200</v>
      </c>
      <c r="M364" s="28">
        <v>4074</v>
      </c>
      <c r="N364" s="32">
        <v>3969</v>
      </c>
      <c r="O364" s="31" t="s">
        <v>57</v>
      </c>
      <c r="P364" s="27">
        <v>-5.5</v>
      </c>
      <c r="Q364" s="29" t="s">
        <v>3617</v>
      </c>
      <c r="R364" s="29"/>
      <c r="S364" s="33"/>
    </row>
    <row r="365" spans="1:20" ht="28.5">
      <c r="A365" s="1"/>
      <c r="B365" s="5" t="s">
        <v>16</v>
      </c>
      <c r="C365" s="6"/>
      <c r="D365" s="6"/>
      <c r="E365" s="6"/>
      <c r="F365" s="7" t="s">
        <v>16</v>
      </c>
      <c r="G365" s="6"/>
      <c r="H365" s="7" t="s">
        <v>16</v>
      </c>
      <c r="I365" s="4" t="s">
        <v>612</v>
      </c>
      <c r="J365" s="4" t="s">
        <v>611</v>
      </c>
      <c r="K365" s="6">
        <v>892</v>
      </c>
      <c r="L365" s="6">
        <v>892</v>
      </c>
      <c r="M365" s="6">
        <v>854</v>
      </c>
      <c r="N365" s="11">
        <v>860</v>
      </c>
      <c r="O365" s="7" t="s">
        <v>57</v>
      </c>
      <c r="P365" s="9">
        <v>-3.6</v>
      </c>
      <c r="Q365" s="29" t="s">
        <v>3618</v>
      </c>
      <c r="R365" s="29"/>
      <c r="S365" s="33"/>
      <c r="T365" s="43"/>
    </row>
    <row r="366" spans="1:20" ht="28.5">
      <c r="A366" s="4" t="s">
        <v>613</v>
      </c>
      <c r="B366" s="5" t="s">
        <v>92</v>
      </c>
      <c r="C366" s="6">
        <v>860142071</v>
      </c>
      <c r="D366" s="6">
        <v>1177763812</v>
      </c>
      <c r="E366" s="6">
        <v>317621741</v>
      </c>
      <c r="F366" s="8">
        <v>36.9</v>
      </c>
      <c r="G366" s="6">
        <v>2155172528</v>
      </c>
      <c r="H366" s="8">
        <v>54.6</v>
      </c>
      <c r="I366" s="4" t="s">
        <v>16</v>
      </c>
      <c r="J366" s="4" t="s">
        <v>16</v>
      </c>
      <c r="K366" s="6"/>
      <c r="L366" s="6"/>
      <c r="M366" s="6"/>
      <c r="N366" s="11"/>
      <c r="O366" s="7" t="s">
        <v>16</v>
      </c>
      <c r="P366" s="7" t="s">
        <v>16</v>
      </c>
      <c r="Q366" s="4" t="s">
        <v>16</v>
      </c>
      <c r="R366" s="4"/>
      <c r="S366" s="1"/>
    </row>
    <row r="367" spans="1:20" ht="28.5">
      <c r="A367" s="4" t="s">
        <v>614</v>
      </c>
      <c r="B367" s="5" t="s">
        <v>16</v>
      </c>
      <c r="C367" s="6"/>
      <c r="D367" s="6"/>
      <c r="E367" s="6"/>
      <c r="F367" s="7" t="s">
        <v>16</v>
      </c>
      <c r="G367" s="6"/>
      <c r="H367" s="7" t="s">
        <v>16</v>
      </c>
      <c r="I367" s="4" t="s">
        <v>95</v>
      </c>
      <c r="J367" s="4" t="s">
        <v>96</v>
      </c>
      <c r="K367" s="6">
        <v>3614</v>
      </c>
      <c r="L367" s="6">
        <v>3614</v>
      </c>
      <c r="M367" s="6">
        <v>3567</v>
      </c>
      <c r="N367" s="11">
        <v>3645</v>
      </c>
      <c r="O367" s="7" t="s">
        <v>57</v>
      </c>
      <c r="P367" s="9">
        <v>0.9</v>
      </c>
      <c r="Q367" s="29" t="s">
        <v>3619</v>
      </c>
      <c r="R367" s="29"/>
      <c r="S367" s="33"/>
      <c r="T367" s="43"/>
    </row>
    <row r="368" spans="1:20">
      <c r="A368" s="1"/>
      <c r="B368" s="5" t="s">
        <v>16</v>
      </c>
      <c r="C368" s="6"/>
      <c r="D368" s="6"/>
      <c r="E368" s="6"/>
      <c r="F368" s="7" t="s">
        <v>16</v>
      </c>
      <c r="G368" s="6"/>
      <c r="H368" s="7" t="s">
        <v>16</v>
      </c>
      <c r="I368" s="4" t="s">
        <v>615</v>
      </c>
      <c r="J368" s="4" t="s">
        <v>616</v>
      </c>
      <c r="K368" s="6">
        <v>7833</v>
      </c>
      <c r="L368" s="6">
        <v>7833</v>
      </c>
      <c r="M368" s="6">
        <v>7692</v>
      </c>
      <c r="N368" s="11">
        <v>7783</v>
      </c>
      <c r="O368" s="7" t="s">
        <v>57</v>
      </c>
      <c r="P368" s="9">
        <v>-0.6</v>
      </c>
      <c r="Q368" s="29" t="s">
        <v>3620</v>
      </c>
      <c r="R368" s="29"/>
      <c r="S368" s="33"/>
      <c r="T368" s="43"/>
    </row>
    <row r="369" spans="1:20">
      <c r="A369" s="4" t="s">
        <v>617</v>
      </c>
      <c r="B369" s="5" t="s">
        <v>22</v>
      </c>
      <c r="C369" s="6">
        <v>63186918</v>
      </c>
      <c r="D369" s="6">
        <v>108436124</v>
      </c>
      <c r="E369" s="6">
        <v>45249206</v>
      </c>
      <c r="F369" s="8">
        <v>71.599999999999994</v>
      </c>
      <c r="G369" s="6">
        <v>201923937</v>
      </c>
      <c r="H369" s="8">
        <v>53.7</v>
      </c>
      <c r="I369" s="4" t="s">
        <v>16</v>
      </c>
      <c r="J369" s="4" t="s">
        <v>16</v>
      </c>
      <c r="K369" s="6"/>
      <c r="L369" s="6"/>
      <c r="M369" s="6"/>
      <c r="N369" s="11"/>
      <c r="O369" s="7" t="s">
        <v>16</v>
      </c>
      <c r="P369" s="7" t="s">
        <v>16</v>
      </c>
      <c r="Q369" s="4" t="s">
        <v>16</v>
      </c>
      <c r="R369" s="4"/>
      <c r="S369" s="1"/>
    </row>
    <row r="370" spans="1:20">
      <c r="A370" s="1"/>
      <c r="B370" s="5" t="s">
        <v>16</v>
      </c>
      <c r="C370" s="6"/>
      <c r="D370" s="6"/>
      <c r="E370" s="6"/>
      <c r="F370" s="7" t="s">
        <v>16</v>
      </c>
      <c r="G370" s="6"/>
      <c r="H370" s="7" t="s">
        <v>16</v>
      </c>
      <c r="I370" s="4" t="s">
        <v>619</v>
      </c>
      <c r="J370" s="4" t="s">
        <v>510</v>
      </c>
      <c r="K370" s="6">
        <v>1648</v>
      </c>
      <c r="L370" s="6">
        <v>824</v>
      </c>
      <c r="M370" s="6">
        <v>288</v>
      </c>
      <c r="N370" s="11">
        <v>482</v>
      </c>
      <c r="O370" s="9">
        <v>29.2</v>
      </c>
      <c r="P370" s="9">
        <v>-41.5</v>
      </c>
      <c r="Q370" s="29" t="s">
        <v>3621</v>
      </c>
      <c r="R370" s="29"/>
      <c r="S370" s="33"/>
      <c r="T370" s="43"/>
    </row>
    <row r="371" spans="1:20">
      <c r="A371" s="1"/>
      <c r="B371" s="5" t="s">
        <v>16</v>
      </c>
      <c r="C371" s="6"/>
      <c r="D371" s="6"/>
      <c r="E371" s="6"/>
      <c r="F371" s="7" t="s">
        <v>16</v>
      </c>
      <c r="G371" s="6"/>
      <c r="H371" s="7" t="s">
        <v>16</v>
      </c>
      <c r="I371" s="4" t="s">
        <v>618</v>
      </c>
      <c r="J371" s="4" t="s">
        <v>510</v>
      </c>
      <c r="K371" s="6">
        <v>120</v>
      </c>
      <c r="L371" s="6">
        <v>0</v>
      </c>
      <c r="M371" s="6">
        <v>0</v>
      </c>
      <c r="N371" s="11">
        <v>0</v>
      </c>
      <c r="O371" s="7" t="s">
        <v>18</v>
      </c>
      <c r="P371" s="9">
        <v>0</v>
      </c>
      <c r="Q371" s="29"/>
      <c r="R371" s="29"/>
      <c r="S371" s="33"/>
      <c r="T371" s="43"/>
    </row>
    <row r="372" spans="1:20">
      <c r="A372" s="1"/>
      <c r="B372" s="5" t="s">
        <v>16</v>
      </c>
      <c r="C372" s="6"/>
      <c r="D372" s="6"/>
      <c r="E372" s="6"/>
      <c r="F372" s="7" t="s">
        <v>16</v>
      </c>
      <c r="G372" s="6"/>
      <c r="H372" s="7" t="s">
        <v>16</v>
      </c>
      <c r="I372" s="4" t="s">
        <v>620</v>
      </c>
      <c r="J372" s="4" t="s">
        <v>621</v>
      </c>
      <c r="K372" s="6">
        <v>100</v>
      </c>
      <c r="L372" s="6">
        <v>0</v>
      </c>
      <c r="M372" s="6">
        <v>0</v>
      </c>
      <c r="N372" s="11">
        <v>29</v>
      </c>
      <c r="O372" s="9">
        <v>29</v>
      </c>
      <c r="P372" s="7" t="s">
        <v>18</v>
      </c>
      <c r="Q372" s="29"/>
      <c r="R372" s="29"/>
      <c r="S372" s="33"/>
      <c r="T372" s="43"/>
    </row>
    <row r="373" spans="1:20" s="23" customFormat="1" ht="30">
      <c r="A373" s="19" t="s">
        <v>622</v>
      </c>
      <c r="B373" s="13" t="s">
        <v>16</v>
      </c>
      <c r="C373" s="20"/>
      <c r="D373" s="20"/>
      <c r="E373" s="20"/>
      <c r="F373" s="21" t="s">
        <v>16</v>
      </c>
      <c r="G373" s="20"/>
      <c r="H373" s="21" t="s">
        <v>16</v>
      </c>
      <c r="I373" s="19" t="s">
        <v>16</v>
      </c>
      <c r="J373" s="19" t="s">
        <v>16</v>
      </c>
      <c r="K373" s="20"/>
      <c r="L373" s="20"/>
      <c r="M373" s="20"/>
      <c r="N373" s="22"/>
      <c r="O373" s="21" t="s">
        <v>16</v>
      </c>
      <c r="P373" s="21" t="s">
        <v>16</v>
      </c>
      <c r="Q373" s="19" t="s">
        <v>16</v>
      </c>
      <c r="R373" s="19"/>
      <c r="S373" s="18"/>
    </row>
    <row r="374" spans="1:20" ht="28.5">
      <c r="A374" s="4" t="s">
        <v>623</v>
      </c>
      <c r="B374" s="5" t="s">
        <v>72</v>
      </c>
      <c r="C374" s="6">
        <v>13703631</v>
      </c>
      <c r="D374" s="6">
        <v>31735272</v>
      </c>
      <c r="E374" s="6">
        <v>18031641</v>
      </c>
      <c r="F374" s="8">
        <v>131.6</v>
      </c>
      <c r="G374" s="6">
        <v>92004991</v>
      </c>
      <c r="H374" s="8">
        <v>34.5</v>
      </c>
      <c r="I374" s="4" t="s">
        <v>16</v>
      </c>
      <c r="J374" s="4" t="s">
        <v>16</v>
      </c>
      <c r="K374" s="6"/>
      <c r="L374" s="6"/>
      <c r="M374" s="6"/>
      <c r="N374" s="11"/>
      <c r="O374" s="7" t="s">
        <v>16</v>
      </c>
      <c r="P374" s="7" t="s">
        <v>16</v>
      </c>
      <c r="Q374" s="4" t="s">
        <v>16</v>
      </c>
      <c r="R374" s="4"/>
      <c r="S374" s="1"/>
    </row>
    <row r="375" spans="1:20" ht="28.5">
      <c r="A375" s="4" t="s">
        <v>624</v>
      </c>
      <c r="B375" s="5" t="s">
        <v>16</v>
      </c>
      <c r="C375" s="6"/>
      <c r="D375" s="6"/>
      <c r="E375" s="6"/>
      <c r="F375" s="7" t="s">
        <v>16</v>
      </c>
      <c r="G375" s="6"/>
      <c r="H375" s="7" t="s">
        <v>16</v>
      </c>
      <c r="I375" s="4" t="s">
        <v>625</v>
      </c>
      <c r="J375" s="4" t="s">
        <v>68</v>
      </c>
      <c r="K375" s="6">
        <v>155000</v>
      </c>
      <c r="L375" s="6">
        <v>70000</v>
      </c>
      <c r="M375" s="6">
        <v>39652</v>
      </c>
      <c r="N375" s="11">
        <v>41011</v>
      </c>
      <c r="O375" s="9">
        <v>26.5</v>
      </c>
      <c r="P375" s="9">
        <v>-41.4</v>
      </c>
      <c r="Q375" s="4" t="s">
        <v>3615</v>
      </c>
      <c r="R375" s="4"/>
      <c r="S375" s="1"/>
    </row>
    <row r="376" spans="1:20" ht="28.5">
      <c r="A376" s="1"/>
      <c r="B376" s="5" t="s">
        <v>16</v>
      </c>
      <c r="C376" s="6"/>
      <c r="D376" s="6"/>
      <c r="E376" s="6"/>
      <c r="F376" s="7" t="s">
        <v>16</v>
      </c>
      <c r="G376" s="6"/>
      <c r="H376" s="7" t="s">
        <v>16</v>
      </c>
      <c r="I376" s="4" t="s">
        <v>626</v>
      </c>
      <c r="J376" s="4" t="s">
        <v>68</v>
      </c>
      <c r="K376" s="6">
        <v>7500</v>
      </c>
      <c r="L376" s="6">
        <v>3000</v>
      </c>
      <c r="M376" s="6">
        <v>2729</v>
      </c>
      <c r="N376" s="11">
        <v>2557</v>
      </c>
      <c r="O376" s="9">
        <v>34.1</v>
      </c>
      <c r="P376" s="9">
        <v>-14.8</v>
      </c>
      <c r="Q376" s="4" t="s">
        <v>3615</v>
      </c>
      <c r="R376" s="4"/>
      <c r="S376" s="1"/>
    </row>
    <row r="377" spans="1:20" ht="28.5">
      <c r="A377" s="1"/>
      <c r="B377" s="5" t="s">
        <v>16</v>
      </c>
      <c r="C377" s="6"/>
      <c r="D377" s="6"/>
      <c r="E377" s="6"/>
      <c r="F377" s="7" t="s">
        <v>16</v>
      </c>
      <c r="G377" s="6"/>
      <c r="H377" s="7" t="s">
        <v>16</v>
      </c>
      <c r="I377" s="4" t="s">
        <v>627</v>
      </c>
      <c r="J377" s="4" t="s">
        <v>68</v>
      </c>
      <c r="K377" s="6">
        <v>1350</v>
      </c>
      <c r="L377" s="6">
        <v>600</v>
      </c>
      <c r="M377" s="6">
        <v>631</v>
      </c>
      <c r="N377" s="11">
        <v>429</v>
      </c>
      <c r="O377" s="9">
        <v>31.8</v>
      </c>
      <c r="P377" s="9">
        <v>-28.5</v>
      </c>
      <c r="Q377" s="4" t="s">
        <v>3615</v>
      </c>
      <c r="R377" s="4"/>
      <c r="S377" s="1"/>
    </row>
    <row r="378" spans="1:20" ht="28.5">
      <c r="A378" s="1"/>
      <c r="B378" s="5" t="s">
        <v>16</v>
      </c>
      <c r="C378" s="6"/>
      <c r="D378" s="6"/>
      <c r="E378" s="6"/>
      <c r="F378" s="7" t="s">
        <v>16</v>
      </c>
      <c r="G378" s="6"/>
      <c r="H378" s="7" t="s">
        <v>16</v>
      </c>
      <c r="I378" s="4" t="s">
        <v>628</v>
      </c>
      <c r="J378" s="4" t="s">
        <v>68</v>
      </c>
      <c r="K378" s="6">
        <v>340</v>
      </c>
      <c r="L378" s="6">
        <v>120</v>
      </c>
      <c r="M378" s="6">
        <v>214</v>
      </c>
      <c r="N378" s="11">
        <v>102</v>
      </c>
      <c r="O378" s="9">
        <v>30</v>
      </c>
      <c r="P378" s="9">
        <v>-15</v>
      </c>
      <c r="Q378" s="4" t="s">
        <v>3615</v>
      </c>
      <c r="R378" s="4"/>
      <c r="S378" s="1"/>
    </row>
    <row r="379" spans="1:20">
      <c r="A379" s="1"/>
      <c r="B379" s="5" t="s">
        <v>16</v>
      </c>
      <c r="C379" s="6"/>
      <c r="D379" s="6"/>
      <c r="E379" s="6"/>
      <c r="F379" s="7" t="s">
        <v>16</v>
      </c>
      <c r="G379" s="6"/>
      <c r="H379" s="7" t="s">
        <v>16</v>
      </c>
      <c r="I379" s="4" t="s">
        <v>629</v>
      </c>
      <c r="J379" s="4" t="s">
        <v>68</v>
      </c>
      <c r="K379" s="6">
        <v>77</v>
      </c>
      <c r="L379" s="6">
        <v>35</v>
      </c>
      <c r="M379" s="6">
        <v>32</v>
      </c>
      <c r="N379" s="11">
        <v>49</v>
      </c>
      <c r="O379" s="9">
        <v>63.6</v>
      </c>
      <c r="P379" s="9">
        <v>40</v>
      </c>
      <c r="Q379" s="4" t="s">
        <v>630</v>
      </c>
      <c r="R379" s="4"/>
      <c r="S379" s="1"/>
    </row>
    <row r="380" spans="1:20" ht="28.5">
      <c r="A380" s="1"/>
      <c r="B380" s="5" t="s">
        <v>16</v>
      </c>
      <c r="C380" s="6"/>
      <c r="D380" s="6"/>
      <c r="E380" s="6"/>
      <c r="F380" s="7" t="s">
        <v>16</v>
      </c>
      <c r="G380" s="6"/>
      <c r="H380" s="7" t="s">
        <v>16</v>
      </c>
      <c r="I380" s="4" t="s">
        <v>631</v>
      </c>
      <c r="J380" s="4" t="s">
        <v>297</v>
      </c>
      <c r="K380" s="6">
        <v>24</v>
      </c>
      <c r="L380" s="6">
        <v>12</v>
      </c>
      <c r="M380" s="6">
        <v>9</v>
      </c>
      <c r="N380" s="11">
        <v>30</v>
      </c>
      <c r="O380" s="9">
        <v>125</v>
      </c>
      <c r="P380" s="9">
        <v>150</v>
      </c>
      <c r="Q380" s="4" t="s">
        <v>3622</v>
      </c>
      <c r="R380" s="4"/>
      <c r="S380" s="1"/>
    </row>
    <row r="381" spans="1:20">
      <c r="A381" s="1"/>
      <c r="B381" s="5" t="s">
        <v>16</v>
      </c>
      <c r="C381" s="6"/>
      <c r="D381" s="6"/>
      <c r="E381" s="6"/>
      <c r="F381" s="7" t="s">
        <v>16</v>
      </c>
      <c r="G381" s="6"/>
      <c r="H381" s="7" t="s">
        <v>16</v>
      </c>
      <c r="I381" s="4" t="s">
        <v>632</v>
      </c>
      <c r="J381" s="4" t="s">
        <v>297</v>
      </c>
      <c r="K381" s="6">
        <v>250</v>
      </c>
      <c r="L381" s="6">
        <v>0</v>
      </c>
      <c r="M381" s="6">
        <v>0</v>
      </c>
      <c r="N381" s="11">
        <v>0</v>
      </c>
      <c r="O381" s="7" t="s">
        <v>18</v>
      </c>
      <c r="P381" s="9">
        <v>0</v>
      </c>
      <c r="Q381" s="4" t="s">
        <v>16</v>
      </c>
      <c r="R381" s="4"/>
      <c r="S381" s="1"/>
    </row>
    <row r="382" spans="1:20">
      <c r="A382" s="1"/>
      <c r="B382" s="5" t="s">
        <v>16</v>
      </c>
      <c r="C382" s="6"/>
      <c r="D382" s="6"/>
      <c r="E382" s="6"/>
      <c r="F382" s="7" t="s">
        <v>16</v>
      </c>
      <c r="G382" s="6"/>
      <c r="H382" s="7" t="s">
        <v>16</v>
      </c>
      <c r="I382" s="4" t="s">
        <v>633</v>
      </c>
      <c r="J382" s="4" t="s">
        <v>634</v>
      </c>
      <c r="K382" s="6">
        <v>7500</v>
      </c>
      <c r="L382" s="6">
        <v>3000</v>
      </c>
      <c r="M382" s="6">
        <v>0</v>
      </c>
      <c r="N382" s="11">
        <v>0</v>
      </c>
      <c r="O382" s="7" t="s">
        <v>18</v>
      </c>
      <c r="P382" s="24">
        <v>-100</v>
      </c>
      <c r="Q382" s="4" t="s">
        <v>635</v>
      </c>
      <c r="R382" s="4"/>
      <c r="S382" s="1"/>
    </row>
    <row r="383" spans="1:20">
      <c r="A383" s="1"/>
      <c r="B383" s="5" t="s">
        <v>16</v>
      </c>
      <c r="C383" s="6"/>
      <c r="D383" s="6"/>
      <c r="E383" s="6"/>
      <c r="F383" s="7" t="s">
        <v>16</v>
      </c>
      <c r="G383" s="6"/>
      <c r="H383" s="7" t="s">
        <v>16</v>
      </c>
      <c r="I383" s="4" t="s">
        <v>636</v>
      </c>
      <c r="J383" s="4" t="s">
        <v>637</v>
      </c>
      <c r="K383" s="6">
        <v>4000</v>
      </c>
      <c r="L383" s="6">
        <v>1500</v>
      </c>
      <c r="M383" s="6">
        <v>0</v>
      </c>
      <c r="N383" s="11">
        <v>0</v>
      </c>
      <c r="O383" s="7" t="s">
        <v>18</v>
      </c>
      <c r="P383" s="24">
        <v>-100</v>
      </c>
      <c r="Q383" s="4" t="s">
        <v>638</v>
      </c>
      <c r="R383" s="4"/>
      <c r="S383" s="1"/>
    </row>
    <row r="384" spans="1:20" ht="28.5">
      <c r="A384" s="4" t="s">
        <v>639</v>
      </c>
      <c r="B384" s="5" t="s">
        <v>72</v>
      </c>
      <c r="C384" s="6">
        <v>122782179</v>
      </c>
      <c r="D384" s="6">
        <v>280420728</v>
      </c>
      <c r="E384" s="6">
        <v>157638549</v>
      </c>
      <c r="F384" s="8">
        <v>128.4</v>
      </c>
      <c r="G384" s="6">
        <v>716304439</v>
      </c>
      <c r="H384" s="8">
        <v>39.1</v>
      </c>
      <c r="I384" s="4" t="s">
        <v>16</v>
      </c>
      <c r="J384" s="4" t="s">
        <v>16</v>
      </c>
      <c r="K384" s="6"/>
      <c r="L384" s="6"/>
      <c r="M384" s="6"/>
      <c r="N384" s="11"/>
      <c r="O384" s="7" t="s">
        <v>16</v>
      </c>
      <c r="P384" s="24" t="s">
        <v>16</v>
      </c>
      <c r="Q384" s="4" t="s">
        <v>16</v>
      </c>
      <c r="R384" s="4"/>
      <c r="S384" s="1"/>
    </row>
    <row r="385" spans="1:19" ht="28.5">
      <c r="A385" s="4" t="s">
        <v>640</v>
      </c>
      <c r="B385" s="5" t="s">
        <v>16</v>
      </c>
      <c r="C385" s="6"/>
      <c r="D385" s="6"/>
      <c r="E385" s="6"/>
      <c r="F385" s="7" t="s">
        <v>16</v>
      </c>
      <c r="G385" s="6"/>
      <c r="H385" s="7" t="s">
        <v>16</v>
      </c>
      <c r="I385" s="4" t="s">
        <v>641</v>
      </c>
      <c r="J385" s="4" t="s">
        <v>642</v>
      </c>
      <c r="K385" s="6">
        <v>6</v>
      </c>
      <c r="L385" s="6">
        <v>3</v>
      </c>
      <c r="M385" s="6">
        <v>0</v>
      </c>
      <c r="N385" s="11">
        <v>0</v>
      </c>
      <c r="O385" s="7" t="s">
        <v>18</v>
      </c>
      <c r="P385" s="24">
        <v>-100</v>
      </c>
      <c r="Q385" s="4" t="s">
        <v>3623</v>
      </c>
      <c r="R385" s="4"/>
      <c r="S385" s="1"/>
    </row>
    <row r="386" spans="1:19" ht="42.75">
      <c r="A386" s="1"/>
      <c r="B386" s="5" t="s">
        <v>16</v>
      </c>
      <c r="C386" s="6"/>
      <c r="D386" s="6"/>
      <c r="E386" s="6"/>
      <c r="F386" s="7" t="s">
        <v>16</v>
      </c>
      <c r="G386" s="6"/>
      <c r="H386" s="7" t="s">
        <v>16</v>
      </c>
      <c r="I386" s="4" t="s">
        <v>643</v>
      </c>
      <c r="J386" s="4" t="s">
        <v>642</v>
      </c>
      <c r="K386" s="6">
        <v>800</v>
      </c>
      <c r="L386" s="6">
        <v>400</v>
      </c>
      <c r="M386" s="6">
        <v>220</v>
      </c>
      <c r="N386" s="11">
        <v>294</v>
      </c>
      <c r="O386" s="9">
        <v>36.799999999999997</v>
      </c>
      <c r="P386" s="9">
        <v>-26.5</v>
      </c>
      <c r="Q386" s="4" t="s">
        <v>3624</v>
      </c>
      <c r="R386" s="4"/>
      <c r="S386" s="1"/>
    </row>
    <row r="387" spans="1:19" ht="28.5">
      <c r="A387" s="1"/>
      <c r="B387" s="5" t="s">
        <v>16</v>
      </c>
      <c r="C387" s="6"/>
      <c r="D387" s="6"/>
      <c r="E387" s="6"/>
      <c r="F387" s="7" t="s">
        <v>16</v>
      </c>
      <c r="G387" s="6"/>
      <c r="H387" s="7" t="s">
        <v>16</v>
      </c>
      <c r="I387" s="4" t="s">
        <v>644</v>
      </c>
      <c r="J387" s="4" t="s">
        <v>86</v>
      </c>
      <c r="K387" s="6">
        <v>12000</v>
      </c>
      <c r="L387" s="6">
        <v>6000</v>
      </c>
      <c r="M387" s="6">
        <v>4167</v>
      </c>
      <c r="N387" s="11">
        <v>6733</v>
      </c>
      <c r="O387" s="9">
        <v>56.1</v>
      </c>
      <c r="P387" s="9">
        <v>12.2</v>
      </c>
      <c r="Q387" s="4" t="s">
        <v>3625</v>
      </c>
      <c r="R387" s="4"/>
      <c r="S387" s="1"/>
    </row>
    <row r="388" spans="1:19" ht="28.5">
      <c r="A388" s="1"/>
      <c r="B388" s="5" t="s">
        <v>16</v>
      </c>
      <c r="C388" s="6"/>
      <c r="D388" s="6"/>
      <c r="E388" s="6"/>
      <c r="F388" s="7" t="s">
        <v>16</v>
      </c>
      <c r="G388" s="6"/>
      <c r="H388" s="7" t="s">
        <v>16</v>
      </c>
      <c r="I388" s="4" t="s">
        <v>645</v>
      </c>
      <c r="J388" s="4" t="s">
        <v>646</v>
      </c>
      <c r="K388" s="6">
        <v>750</v>
      </c>
      <c r="L388" s="6">
        <v>350</v>
      </c>
      <c r="M388" s="6">
        <v>380</v>
      </c>
      <c r="N388" s="11">
        <v>530</v>
      </c>
      <c r="O388" s="9">
        <v>70.7</v>
      </c>
      <c r="P388" s="9">
        <v>51.4</v>
      </c>
      <c r="Q388" s="4" t="s">
        <v>3615</v>
      </c>
      <c r="R388" s="4"/>
      <c r="S388" s="1"/>
    </row>
    <row r="389" spans="1:19" ht="42.75">
      <c r="A389" s="1"/>
      <c r="B389" s="5" t="s">
        <v>16</v>
      </c>
      <c r="C389" s="6"/>
      <c r="D389" s="6"/>
      <c r="E389" s="6"/>
      <c r="F389" s="7" t="s">
        <v>16</v>
      </c>
      <c r="G389" s="6"/>
      <c r="H389" s="7" t="s">
        <v>16</v>
      </c>
      <c r="I389" s="4" t="s">
        <v>647</v>
      </c>
      <c r="J389" s="4" t="s">
        <v>63</v>
      </c>
      <c r="K389" s="6">
        <v>60</v>
      </c>
      <c r="L389" s="6">
        <v>30</v>
      </c>
      <c r="M389" s="6">
        <v>30</v>
      </c>
      <c r="N389" s="11">
        <v>8</v>
      </c>
      <c r="O389" s="9">
        <v>13.3</v>
      </c>
      <c r="P389" s="9">
        <v>-73.3</v>
      </c>
      <c r="Q389" s="4" t="s">
        <v>3615</v>
      </c>
      <c r="R389" s="4"/>
      <c r="S389" s="1"/>
    </row>
    <row r="390" spans="1:19" ht="28.5">
      <c r="A390" s="1"/>
      <c r="B390" s="5" t="s">
        <v>16</v>
      </c>
      <c r="C390" s="6"/>
      <c r="D390" s="6"/>
      <c r="E390" s="6"/>
      <c r="F390" s="7" t="s">
        <v>16</v>
      </c>
      <c r="G390" s="6"/>
      <c r="H390" s="7" t="s">
        <v>16</v>
      </c>
      <c r="I390" s="4" t="s">
        <v>648</v>
      </c>
      <c r="J390" s="4" t="s">
        <v>649</v>
      </c>
      <c r="K390" s="6">
        <v>20</v>
      </c>
      <c r="L390" s="6">
        <v>10</v>
      </c>
      <c r="M390" s="6">
        <v>10</v>
      </c>
      <c r="N390" s="11">
        <v>10</v>
      </c>
      <c r="O390" s="9">
        <v>50</v>
      </c>
      <c r="P390" s="9">
        <v>0</v>
      </c>
      <c r="Q390" s="4" t="s">
        <v>16</v>
      </c>
      <c r="R390" s="4"/>
      <c r="S390" s="1"/>
    </row>
    <row r="391" spans="1:19">
      <c r="A391" s="4" t="s">
        <v>650</v>
      </c>
      <c r="B391" s="5" t="s">
        <v>651</v>
      </c>
      <c r="C391" s="6">
        <v>6295435</v>
      </c>
      <c r="D391" s="6">
        <v>7919677</v>
      </c>
      <c r="E391" s="6">
        <v>1624242</v>
      </c>
      <c r="F391" s="8">
        <v>25.8</v>
      </c>
      <c r="G391" s="6">
        <v>16955657</v>
      </c>
      <c r="H391" s="8">
        <v>46.7</v>
      </c>
      <c r="I391" s="4" t="s">
        <v>16</v>
      </c>
      <c r="J391" s="4" t="s">
        <v>16</v>
      </c>
      <c r="K391" s="6"/>
      <c r="L391" s="6"/>
      <c r="M391" s="6"/>
      <c r="N391" s="11"/>
      <c r="O391" s="7" t="s">
        <v>16</v>
      </c>
      <c r="P391" s="7" t="s">
        <v>16</v>
      </c>
      <c r="Q391" s="4" t="s">
        <v>16</v>
      </c>
      <c r="R391" s="4"/>
      <c r="S391" s="1"/>
    </row>
    <row r="392" spans="1:19" ht="99.75">
      <c r="A392" s="4" t="s">
        <v>652</v>
      </c>
      <c r="B392" s="5" t="s">
        <v>16</v>
      </c>
      <c r="C392" s="6"/>
      <c r="D392" s="6"/>
      <c r="E392" s="6"/>
      <c r="F392" s="7" t="s">
        <v>16</v>
      </c>
      <c r="G392" s="6"/>
      <c r="H392" s="7" t="s">
        <v>16</v>
      </c>
      <c r="I392" s="4" t="s">
        <v>653</v>
      </c>
      <c r="J392" s="4" t="s">
        <v>654</v>
      </c>
      <c r="K392" s="6">
        <v>66</v>
      </c>
      <c r="L392" s="6">
        <v>31</v>
      </c>
      <c r="M392" s="6">
        <v>37</v>
      </c>
      <c r="N392" s="11">
        <v>40</v>
      </c>
      <c r="O392" s="9">
        <v>60.6</v>
      </c>
      <c r="P392" s="9">
        <v>29</v>
      </c>
      <c r="Q392" s="4" t="s">
        <v>3626</v>
      </c>
      <c r="R392" s="4"/>
      <c r="S392" s="1"/>
    </row>
    <row r="393" spans="1:19" ht="28.5">
      <c r="A393" s="1"/>
      <c r="B393" s="5" t="s">
        <v>16</v>
      </c>
      <c r="C393" s="6"/>
      <c r="D393" s="6"/>
      <c r="E393" s="6"/>
      <c r="F393" s="7" t="s">
        <v>16</v>
      </c>
      <c r="G393" s="6"/>
      <c r="H393" s="7" t="s">
        <v>16</v>
      </c>
      <c r="I393" s="4" t="s">
        <v>655</v>
      </c>
      <c r="J393" s="4" t="s">
        <v>656</v>
      </c>
      <c r="K393" s="6">
        <v>330</v>
      </c>
      <c r="L393" s="6">
        <v>120</v>
      </c>
      <c r="M393" s="6">
        <v>237</v>
      </c>
      <c r="N393" s="11">
        <v>97</v>
      </c>
      <c r="O393" s="9">
        <v>29.4</v>
      </c>
      <c r="P393" s="9">
        <v>-19.2</v>
      </c>
      <c r="Q393" s="4" t="s">
        <v>3615</v>
      </c>
      <c r="R393" s="4"/>
      <c r="S393" s="1"/>
    </row>
    <row r="394" spans="1:19">
      <c r="A394" s="1"/>
      <c r="B394" s="5" t="s">
        <v>16</v>
      </c>
      <c r="C394" s="6"/>
      <c r="D394" s="6"/>
      <c r="E394" s="6"/>
      <c r="F394" s="7" t="s">
        <v>16</v>
      </c>
      <c r="G394" s="6"/>
      <c r="H394" s="7" t="s">
        <v>16</v>
      </c>
      <c r="I394" s="4" t="s">
        <v>657</v>
      </c>
      <c r="J394" s="4" t="s">
        <v>658</v>
      </c>
      <c r="K394" s="6">
        <v>50</v>
      </c>
      <c r="L394" s="6">
        <v>18</v>
      </c>
      <c r="M394" s="6">
        <v>132</v>
      </c>
      <c r="N394" s="11">
        <v>41</v>
      </c>
      <c r="O394" s="9">
        <v>82</v>
      </c>
      <c r="P394" s="9">
        <v>127.8</v>
      </c>
      <c r="Q394" s="4" t="s">
        <v>3615</v>
      </c>
      <c r="R394" s="4"/>
      <c r="S394" s="1"/>
    </row>
    <row r="395" spans="1:19">
      <c r="A395" s="1"/>
      <c r="B395" s="1"/>
      <c r="C395" s="1"/>
      <c r="D395" s="1"/>
      <c r="E395" s="1"/>
      <c r="F395" s="1"/>
      <c r="G395" s="1"/>
      <c r="H395" s="1"/>
      <c r="I395" s="1"/>
      <c r="J395" s="1"/>
      <c r="K395" s="1"/>
      <c r="L395" s="1"/>
      <c r="M395" s="1"/>
      <c r="N395" s="1"/>
      <c r="O395" s="1"/>
      <c r="P395" s="1"/>
      <c r="Q395" s="4"/>
      <c r="R395" s="4"/>
      <c r="S395" s="1"/>
    </row>
    <row r="396" spans="1:19" ht="28.5">
      <c r="A396" s="1"/>
      <c r="B396" s="5" t="s">
        <v>16</v>
      </c>
      <c r="C396" s="6"/>
      <c r="D396" s="6"/>
      <c r="E396" s="6"/>
      <c r="F396" s="7" t="s">
        <v>16</v>
      </c>
      <c r="G396" s="6"/>
      <c r="H396" s="7" t="s">
        <v>16</v>
      </c>
      <c r="I396" s="4" t="s">
        <v>659</v>
      </c>
      <c r="J396" s="4" t="s">
        <v>660</v>
      </c>
      <c r="K396" s="6">
        <v>4</v>
      </c>
      <c r="L396" s="6">
        <v>0</v>
      </c>
      <c r="M396" s="6">
        <v>2</v>
      </c>
      <c r="N396" s="11">
        <v>5</v>
      </c>
      <c r="O396" s="9">
        <v>125</v>
      </c>
      <c r="P396" s="7" t="s">
        <v>18</v>
      </c>
      <c r="Q396" s="4" t="s">
        <v>3627</v>
      </c>
      <c r="R396" s="4"/>
      <c r="S396" s="1"/>
    </row>
    <row r="397" spans="1:19" ht="85.5">
      <c r="A397" s="1"/>
      <c r="B397" s="5" t="s">
        <v>16</v>
      </c>
      <c r="C397" s="6"/>
      <c r="D397" s="6"/>
      <c r="E397" s="6"/>
      <c r="F397" s="7" t="s">
        <v>16</v>
      </c>
      <c r="G397" s="6"/>
      <c r="H397" s="7" t="s">
        <v>16</v>
      </c>
      <c r="I397" s="4" t="s">
        <v>661</v>
      </c>
      <c r="J397" s="4" t="s">
        <v>662</v>
      </c>
      <c r="K397" s="6">
        <v>1000</v>
      </c>
      <c r="L397" s="6">
        <v>500</v>
      </c>
      <c r="M397" s="6">
        <v>768</v>
      </c>
      <c r="N397" s="11">
        <v>783</v>
      </c>
      <c r="O397" s="9">
        <v>78.3</v>
      </c>
      <c r="P397" s="9">
        <v>56.6</v>
      </c>
      <c r="Q397" s="4" t="s">
        <v>663</v>
      </c>
      <c r="R397" s="4"/>
      <c r="S397" s="1"/>
    </row>
    <row r="398" spans="1:19" s="23" customFormat="1" ht="45">
      <c r="A398" s="19" t="s">
        <v>664</v>
      </c>
      <c r="B398" s="13" t="s">
        <v>16</v>
      </c>
      <c r="C398" s="20"/>
      <c r="D398" s="20"/>
      <c r="E398" s="20"/>
      <c r="F398" s="21" t="s">
        <v>16</v>
      </c>
      <c r="G398" s="20"/>
      <c r="H398" s="21" t="s">
        <v>16</v>
      </c>
      <c r="I398" s="19" t="s">
        <v>16</v>
      </c>
      <c r="J398" s="19" t="s">
        <v>16</v>
      </c>
      <c r="K398" s="20"/>
      <c r="L398" s="20"/>
      <c r="M398" s="20"/>
      <c r="N398" s="22"/>
      <c r="O398" s="21" t="s">
        <v>16</v>
      </c>
      <c r="P398" s="21" t="s">
        <v>16</v>
      </c>
      <c r="Q398" s="19" t="s">
        <v>16</v>
      </c>
      <c r="R398" s="19"/>
      <c r="S398" s="18"/>
    </row>
    <row r="399" spans="1:19" ht="28.5">
      <c r="A399" s="4" t="s">
        <v>665</v>
      </c>
      <c r="B399" s="5" t="s">
        <v>606</v>
      </c>
      <c r="C399" s="6">
        <v>190410107</v>
      </c>
      <c r="D399" s="6">
        <v>265018819</v>
      </c>
      <c r="E399" s="6">
        <v>74608712</v>
      </c>
      <c r="F399" s="8">
        <v>39.200000000000003</v>
      </c>
      <c r="G399" s="6">
        <v>630630559</v>
      </c>
      <c r="H399" s="8">
        <v>42</v>
      </c>
      <c r="I399" s="4" t="s">
        <v>16</v>
      </c>
      <c r="J399" s="4" t="s">
        <v>16</v>
      </c>
      <c r="K399" s="6"/>
      <c r="L399" s="6"/>
      <c r="M399" s="6"/>
      <c r="N399" s="11"/>
      <c r="O399" s="7" t="s">
        <v>16</v>
      </c>
      <c r="P399" s="7" t="s">
        <v>16</v>
      </c>
      <c r="Q399" s="4" t="s">
        <v>16</v>
      </c>
      <c r="R399" s="4"/>
      <c r="S399" s="1"/>
    </row>
    <row r="400" spans="1:19" ht="28.5">
      <c r="A400" s="1"/>
      <c r="B400" s="5" t="s">
        <v>16</v>
      </c>
      <c r="C400" s="6"/>
      <c r="D400" s="6"/>
      <c r="E400" s="6"/>
      <c r="F400" s="7" t="s">
        <v>16</v>
      </c>
      <c r="G400" s="6"/>
      <c r="H400" s="7" t="s">
        <v>16</v>
      </c>
      <c r="I400" s="4" t="s">
        <v>666</v>
      </c>
      <c r="J400" s="4" t="s">
        <v>667</v>
      </c>
      <c r="K400" s="6">
        <v>8500</v>
      </c>
      <c r="L400" s="6">
        <v>8500</v>
      </c>
      <c r="M400" s="6">
        <v>7420</v>
      </c>
      <c r="N400" s="11">
        <v>7439</v>
      </c>
      <c r="O400" s="7" t="s">
        <v>57</v>
      </c>
      <c r="P400" s="9">
        <v>-12.5</v>
      </c>
      <c r="Q400" s="4" t="s">
        <v>3628</v>
      </c>
      <c r="R400" s="4"/>
      <c r="S400" s="1"/>
    </row>
    <row r="401" spans="1:19" s="23" customFormat="1" ht="30">
      <c r="A401" s="19" t="s">
        <v>668</v>
      </c>
      <c r="B401" s="13" t="s">
        <v>16</v>
      </c>
      <c r="C401" s="20"/>
      <c r="D401" s="20"/>
      <c r="E401" s="20"/>
      <c r="F401" s="21" t="s">
        <v>16</v>
      </c>
      <c r="G401" s="20"/>
      <c r="H401" s="21" t="s">
        <v>16</v>
      </c>
      <c r="I401" s="19" t="s">
        <v>16</v>
      </c>
      <c r="J401" s="19" t="s">
        <v>16</v>
      </c>
      <c r="K401" s="20"/>
      <c r="L401" s="20"/>
      <c r="M401" s="20"/>
      <c r="N401" s="22"/>
      <c r="O401" s="21" t="s">
        <v>16</v>
      </c>
      <c r="P401" s="21" t="s">
        <v>16</v>
      </c>
      <c r="Q401" s="19" t="s">
        <v>16</v>
      </c>
      <c r="R401" s="19"/>
      <c r="S401" s="18"/>
    </row>
    <row r="402" spans="1:19" ht="28.5">
      <c r="A402" s="4" t="s">
        <v>669</v>
      </c>
      <c r="B402" s="5" t="s">
        <v>72</v>
      </c>
      <c r="C402" s="6">
        <v>25705144</v>
      </c>
      <c r="D402" s="6">
        <v>35472378</v>
      </c>
      <c r="E402" s="6">
        <v>9767234</v>
      </c>
      <c r="F402" s="8">
        <v>38</v>
      </c>
      <c r="G402" s="6">
        <v>99306801</v>
      </c>
      <c r="H402" s="8">
        <v>35.700000000000003</v>
      </c>
      <c r="I402" s="4" t="s">
        <v>16</v>
      </c>
      <c r="J402" s="4" t="s">
        <v>16</v>
      </c>
      <c r="K402" s="6"/>
      <c r="L402" s="6"/>
      <c r="M402" s="6"/>
      <c r="N402" s="11"/>
      <c r="O402" s="7" t="s">
        <v>16</v>
      </c>
      <c r="P402" s="7" t="s">
        <v>16</v>
      </c>
      <c r="Q402" s="4" t="s">
        <v>16</v>
      </c>
      <c r="R402" s="4"/>
      <c r="S402" s="1"/>
    </row>
    <row r="403" spans="1:19">
      <c r="A403" s="4" t="s">
        <v>670</v>
      </c>
      <c r="B403" s="5" t="s">
        <v>16</v>
      </c>
      <c r="C403" s="6"/>
      <c r="D403" s="6"/>
      <c r="E403" s="6"/>
      <c r="F403" s="7" t="s">
        <v>16</v>
      </c>
      <c r="G403" s="6"/>
      <c r="H403" s="7" t="s">
        <v>16</v>
      </c>
      <c r="I403" s="4" t="s">
        <v>671</v>
      </c>
      <c r="J403" s="4" t="s">
        <v>672</v>
      </c>
      <c r="K403" s="6">
        <v>867</v>
      </c>
      <c r="L403" s="6">
        <v>717</v>
      </c>
      <c r="M403" s="6">
        <v>465</v>
      </c>
      <c r="N403" s="11">
        <v>675</v>
      </c>
      <c r="O403" s="7" t="s">
        <v>57</v>
      </c>
      <c r="P403" s="9">
        <v>-5.9</v>
      </c>
      <c r="Q403" s="4" t="s">
        <v>673</v>
      </c>
      <c r="R403" s="4"/>
      <c r="S403" s="1"/>
    </row>
    <row r="404" spans="1:19">
      <c r="A404" s="1"/>
      <c r="B404" s="5" t="s">
        <v>16</v>
      </c>
      <c r="C404" s="6"/>
      <c r="D404" s="6"/>
      <c r="E404" s="6"/>
      <c r="F404" s="7" t="s">
        <v>16</v>
      </c>
      <c r="G404" s="6"/>
      <c r="H404" s="7" t="s">
        <v>16</v>
      </c>
      <c r="I404" s="4" t="s">
        <v>671</v>
      </c>
      <c r="J404" s="4" t="s">
        <v>674</v>
      </c>
      <c r="K404" s="6">
        <v>63</v>
      </c>
      <c r="L404" s="6">
        <v>59</v>
      </c>
      <c r="M404" s="6">
        <v>46</v>
      </c>
      <c r="N404" s="11">
        <v>59</v>
      </c>
      <c r="O404" s="7" t="s">
        <v>57</v>
      </c>
      <c r="P404" s="9">
        <v>0</v>
      </c>
      <c r="Q404" s="4" t="s">
        <v>16</v>
      </c>
      <c r="R404" s="4"/>
      <c r="S404" s="1"/>
    </row>
    <row r="405" spans="1:19" ht="28.5">
      <c r="A405" s="1"/>
      <c r="B405" s="5" t="s">
        <v>16</v>
      </c>
      <c r="C405" s="6"/>
      <c r="D405" s="6"/>
      <c r="E405" s="6"/>
      <c r="F405" s="7" t="s">
        <v>16</v>
      </c>
      <c r="G405" s="6"/>
      <c r="H405" s="7" t="s">
        <v>16</v>
      </c>
      <c r="I405" s="4" t="s">
        <v>675</v>
      </c>
      <c r="J405" s="4" t="s">
        <v>531</v>
      </c>
      <c r="K405" s="6">
        <v>55</v>
      </c>
      <c r="L405" s="6">
        <v>21</v>
      </c>
      <c r="M405" s="6">
        <v>11</v>
      </c>
      <c r="N405" s="11">
        <v>72</v>
      </c>
      <c r="O405" s="9">
        <v>130.9</v>
      </c>
      <c r="P405" s="9">
        <v>242.9</v>
      </c>
      <c r="Q405" s="4" t="s">
        <v>676</v>
      </c>
      <c r="R405" s="4"/>
      <c r="S405" s="1"/>
    </row>
    <row r="406" spans="1:19" ht="28.5">
      <c r="A406" s="1"/>
      <c r="B406" s="5" t="s">
        <v>16</v>
      </c>
      <c r="C406" s="6"/>
      <c r="D406" s="6"/>
      <c r="E406" s="6"/>
      <c r="F406" s="7" t="s">
        <v>16</v>
      </c>
      <c r="G406" s="6"/>
      <c r="H406" s="7" t="s">
        <v>16</v>
      </c>
      <c r="I406" s="4" t="s">
        <v>675</v>
      </c>
      <c r="J406" s="4" t="s">
        <v>677</v>
      </c>
      <c r="K406" s="6">
        <v>3375</v>
      </c>
      <c r="L406" s="6">
        <v>1288</v>
      </c>
      <c r="M406" s="6">
        <v>1648</v>
      </c>
      <c r="N406" s="11">
        <v>5248</v>
      </c>
      <c r="O406" s="9">
        <v>155.5</v>
      </c>
      <c r="P406" s="9">
        <v>307.5</v>
      </c>
      <c r="Q406" s="4" t="s">
        <v>676</v>
      </c>
      <c r="R406" s="4"/>
      <c r="S406" s="1"/>
    </row>
    <row r="407" spans="1:19" ht="28.5">
      <c r="A407" s="1"/>
      <c r="B407" s="5" t="s">
        <v>16</v>
      </c>
      <c r="C407" s="6"/>
      <c r="D407" s="6"/>
      <c r="E407" s="6"/>
      <c r="F407" s="7" t="s">
        <v>16</v>
      </c>
      <c r="G407" s="6"/>
      <c r="H407" s="7" t="s">
        <v>16</v>
      </c>
      <c r="I407" s="4" t="s">
        <v>678</v>
      </c>
      <c r="J407" s="4" t="s">
        <v>679</v>
      </c>
      <c r="K407" s="6">
        <v>72</v>
      </c>
      <c r="L407" s="6">
        <v>34</v>
      </c>
      <c r="M407" s="6">
        <v>38</v>
      </c>
      <c r="N407" s="11">
        <v>42</v>
      </c>
      <c r="O407" s="9">
        <v>58.3</v>
      </c>
      <c r="P407" s="9">
        <v>23.5</v>
      </c>
      <c r="Q407" s="4" t="s">
        <v>680</v>
      </c>
      <c r="R407" s="4"/>
      <c r="S407" s="1"/>
    </row>
    <row r="408" spans="1:19" ht="28.5">
      <c r="A408" s="1"/>
      <c r="B408" s="5" t="s">
        <v>16</v>
      </c>
      <c r="C408" s="6"/>
      <c r="D408" s="6"/>
      <c r="E408" s="6"/>
      <c r="F408" s="7" t="s">
        <v>16</v>
      </c>
      <c r="G408" s="6"/>
      <c r="H408" s="7" t="s">
        <v>16</v>
      </c>
      <c r="I408" s="4" t="s">
        <v>681</v>
      </c>
      <c r="J408" s="4" t="s">
        <v>682</v>
      </c>
      <c r="K408" s="6">
        <v>310</v>
      </c>
      <c r="L408" s="6">
        <v>106</v>
      </c>
      <c r="M408" s="6">
        <v>84</v>
      </c>
      <c r="N408" s="11">
        <v>244</v>
      </c>
      <c r="O408" s="9">
        <v>78.7</v>
      </c>
      <c r="P408" s="9">
        <v>130.19999999999999</v>
      </c>
      <c r="Q408" s="4" t="s">
        <v>683</v>
      </c>
      <c r="R408" s="4"/>
      <c r="S408" s="1"/>
    </row>
    <row r="409" spans="1:19" s="23" customFormat="1" ht="45">
      <c r="A409" s="19" t="s">
        <v>684</v>
      </c>
      <c r="B409" s="13" t="s">
        <v>16</v>
      </c>
      <c r="C409" s="20">
        <f>SUM(C354:C408)</f>
        <v>2488836470</v>
      </c>
      <c r="D409" s="20">
        <f>SUM(D354:D408)</f>
        <v>3805085101</v>
      </c>
      <c r="E409" s="20">
        <f>+D409-C409</f>
        <v>1316248631</v>
      </c>
      <c r="F409" s="21" t="s">
        <v>16</v>
      </c>
      <c r="G409" s="20">
        <f>SUM(G354:G408)</f>
        <v>6979251403</v>
      </c>
      <c r="H409" s="21" t="s">
        <v>16</v>
      </c>
      <c r="I409" s="19" t="s">
        <v>16</v>
      </c>
      <c r="J409" s="19" t="s">
        <v>16</v>
      </c>
      <c r="K409" s="20"/>
      <c r="L409" s="20"/>
      <c r="M409" s="20"/>
      <c r="N409" s="22"/>
      <c r="O409" s="21" t="s">
        <v>16</v>
      </c>
      <c r="P409" s="21" t="s">
        <v>16</v>
      </c>
      <c r="Q409" s="19" t="s">
        <v>16</v>
      </c>
      <c r="R409" s="19"/>
      <c r="S409" s="18"/>
    </row>
    <row r="410" spans="1:19">
      <c r="A410" s="16" t="s">
        <v>685</v>
      </c>
      <c r="B410" s="17" t="s">
        <v>16</v>
      </c>
      <c r="C410" s="17"/>
      <c r="D410" s="17"/>
      <c r="E410" s="17"/>
      <c r="F410" s="17" t="s">
        <v>16</v>
      </c>
      <c r="G410" s="17"/>
      <c r="H410" s="17" t="s">
        <v>16</v>
      </c>
      <c r="I410" s="17" t="s">
        <v>16</v>
      </c>
      <c r="J410" s="17" t="s">
        <v>16</v>
      </c>
      <c r="K410" s="17"/>
      <c r="L410" s="17"/>
      <c r="M410" s="17"/>
      <c r="N410" s="17"/>
      <c r="O410" s="17" t="s">
        <v>16</v>
      </c>
      <c r="P410" s="17" t="s">
        <v>16</v>
      </c>
      <c r="Q410" s="17" t="s">
        <v>16</v>
      </c>
    </row>
    <row r="411" spans="1:19" s="23" customFormat="1" ht="45">
      <c r="A411" s="19" t="s">
        <v>686</v>
      </c>
      <c r="B411" s="13" t="s">
        <v>16</v>
      </c>
      <c r="C411" s="20"/>
      <c r="D411" s="20"/>
      <c r="E411" s="20"/>
      <c r="F411" s="21" t="s">
        <v>16</v>
      </c>
      <c r="G411" s="20"/>
      <c r="H411" s="21" t="s">
        <v>16</v>
      </c>
      <c r="I411" s="19" t="s">
        <v>16</v>
      </c>
      <c r="J411" s="19" t="s">
        <v>16</v>
      </c>
      <c r="K411" s="20"/>
      <c r="L411" s="20"/>
      <c r="M411" s="20"/>
      <c r="N411" s="22"/>
      <c r="O411" s="21" t="s">
        <v>16</v>
      </c>
      <c r="P411" s="21" t="s">
        <v>16</v>
      </c>
      <c r="Q411" s="19" t="s">
        <v>16</v>
      </c>
      <c r="R411" s="19"/>
      <c r="S411" s="18"/>
    </row>
    <row r="412" spans="1:19" ht="28.5">
      <c r="A412" s="4" t="s">
        <v>687</v>
      </c>
      <c r="B412" s="5" t="s">
        <v>92</v>
      </c>
      <c r="C412" s="6">
        <v>3703308985</v>
      </c>
      <c r="D412" s="6">
        <v>5164428597</v>
      </c>
      <c r="E412" s="6">
        <v>1461119612</v>
      </c>
      <c r="F412" s="8">
        <v>39.5</v>
      </c>
      <c r="G412" s="6">
        <v>9498662000</v>
      </c>
      <c r="H412" s="8">
        <v>54.4</v>
      </c>
      <c r="I412" s="4" t="s">
        <v>16</v>
      </c>
      <c r="J412" s="4" t="s">
        <v>16</v>
      </c>
      <c r="K412" s="6"/>
      <c r="L412" s="6"/>
      <c r="M412" s="6"/>
      <c r="N412" s="11"/>
      <c r="O412" s="7" t="s">
        <v>16</v>
      </c>
      <c r="P412" s="7" t="s">
        <v>16</v>
      </c>
      <c r="Q412" s="4" t="s">
        <v>16</v>
      </c>
      <c r="R412" s="4"/>
      <c r="S412" s="1"/>
    </row>
    <row r="413" spans="1:19" ht="28.5">
      <c r="A413" s="4" t="s">
        <v>688</v>
      </c>
      <c r="B413" s="5" t="s">
        <v>16</v>
      </c>
      <c r="C413" s="6"/>
      <c r="D413" s="6"/>
      <c r="E413" s="6"/>
      <c r="F413" s="7" t="s">
        <v>16</v>
      </c>
      <c r="G413" s="6"/>
      <c r="H413" s="7" t="s">
        <v>16</v>
      </c>
      <c r="I413" s="4" t="s">
        <v>93</v>
      </c>
      <c r="J413" s="4" t="s">
        <v>94</v>
      </c>
      <c r="K413" s="6">
        <v>10173</v>
      </c>
      <c r="L413" s="6">
        <v>10047</v>
      </c>
      <c r="M413" s="6">
        <v>9847</v>
      </c>
      <c r="N413" s="11">
        <v>9897</v>
      </c>
      <c r="O413" s="7" t="s">
        <v>57</v>
      </c>
      <c r="P413" s="9">
        <v>-1.5</v>
      </c>
      <c r="Q413" s="26" t="s">
        <v>3451</v>
      </c>
      <c r="R413" s="4"/>
      <c r="S413" s="1"/>
    </row>
    <row r="414" spans="1:19">
      <c r="A414" s="1"/>
      <c r="B414" s="5" t="s">
        <v>16</v>
      </c>
      <c r="C414" s="6"/>
      <c r="D414" s="6"/>
      <c r="E414" s="6"/>
      <c r="F414" s="7" t="s">
        <v>16</v>
      </c>
      <c r="G414" s="6"/>
      <c r="H414" s="7" t="s">
        <v>16</v>
      </c>
      <c r="I414" s="4" t="s">
        <v>95</v>
      </c>
      <c r="J414" s="4" t="s">
        <v>96</v>
      </c>
      <c r="K414" s="6">
        <v>18057</v>
      </c>
      <c r="L414" s="6">
        <v>17927</v>
      </c>
      <c r="M414" s="6">
        <v>17729</v>
      </c>
      <c r="N414" s="11">
        <v>17876</v>
      </c>
      <c r="O414" s="7" t="s">
        <v>57</v>
      </c>
      <c r="P414" s="9">
        <v>-0.3</v>
      </c>
      <c r="Q414" s="26" t="s">
        <v>3451</v>
      </c>
      <c r="R414" s="4"/>
      <c r="S414" s="1"/>
    </row>
    <row r="415" spans="1:19">
      <c r="A415" s="1"/>
      <c r="B415" s="5" t="s">
        <v>16</v>
      </c>
      <c r="C415" s="6"/>
      <c r="D415" s="6"/>
      <c r="E415" s="6"/>
      <c r="F415" s="7" t="s">
        <v>16</v>
      </c>
      <c r="G415" s="6"/>
      <c r="H415" s="7" t="s">
        <v>16</v>
      </c>
      <c r="I415" s="4" t="s">
        <v>615</v>
      </c>
      <c r="J415" s="4" t="s">
        <v>616</v>
      </c>
      <c r="K415" s="6">
        <v>26974</v>
      </c>
      <c r="L415" s="6">
        <v>26803</v>
      </c>
      <c r="M415" s="6">
        <v>26225</v>
      </c>
      <c r="N415" s="11">
        <v>26691</v>
      </c>
      <c r="O415" s="7" t="s">
        <v>57</v>
      </c>
      <c r="P415" s="9">
        <v>-0.4</v>
      </c>
      <c r="Q415" s="26" t="s">
        <v>3451</v>
      </c>
      <c r="R415" s="4"/>
      <c r="S415" s="1"/>
    </row>
    <row r="416" spans="1:19" s="23" customFormat="1" ht="15">
      <c r="A416" s="19" t="s">
        <v>689</v>
      </c>
      <c r="B416" s="13" t="s">
        <v>16</v>
      </c>
      <c r="C416" s="20"/>
      <c r="D416" s="20"/>
      <c r="E416" s="20"/>
      <c r="F416" s="21" t="s">
        <v>16</v>
      </c>
      <c r="G416" s="20"/>
      <c r="H416" s="21" t="s">
        <v>16</v>
      </c>
      <c r="I416" s="19" t="s">
        <v>16</v>
      </c>
      <c r="J416" s="19" t="s">
        <v>16</v>
      </c>
      <c r="K416" s="20"/>
      <c r="L416" s="20"/>
      <c r="M416" s="20"/>
      <c r="N416" s="22"/>
      <c r="O416" s="21" t="s">
        <v>16</v>
      </c>
      <c r="P416" s="21" t="s">
        <v>16</v>
      </c>
      <c r="Q416" s="19" t="s">
        <v>16</v>
      </c>
      <c r="R416" s="19"/>
      <c r="S416" s="18"/>
    </row>
    <row r="417" spans="1:19" ht="28.5">
      <c r="A417" s="4" t="s">
        <v>690</v>
      </c>
      <c r="B417" s="5" t="s">
        <v>52</v>
      </c>
      <c r="C417" s="6">
        <v>315465545</v>
      </c>
      <c r="D417" s="6">
        <v>411804535</v>
      </c>
      <c r="E417" s="6">
        <v>96338990</v>
      </c>
      <c r="F417" s="8">
        <v>30.5</v>
      </c>
      <c r="G417" s="6">
        <v>800847000</v>
      </c>
      <c r="H417" s="8">
        <v>51.4</v>
      </c>
      <c r="I417" s="4" t="s">
        <v>16</v>
      </c>
      <c r="J417" s="4" t="s">
        <v>16</v>
      </c>
      <c r="K417" s="6"/>
      <c r="L417" s="6"/>
      <c r="M417" s="6"/>
      <c r="N417" s="11"/>
      <c r="O417" s="7" t="s">
        <v>16</v>
      </c>
      <c r="P417" s="7" t="s">
        <v>16</v>
      </c>
      <c r="Q417" s="4" t="s">
        <v>16</v>
      </c>
      <c r="R417" s="4"/>
      <c r="S417" s="1"/>
    </row>
    <row r="418" spans="1:19" ht="42.75">
      <c r="A418" s="4" t="s">
        <v>691</v>
      </c>
      <c r="B418" s="5" t="s">
        <v>16</v>
      </c>
      <c r="C418" s="6"/>
      <c r="D418" s="6"/>
      <c r="E418" s="6"/>
      <c r="F418" s="7" t="s">
        <v>16</v>
      </c>
      <c r="G418" s="6"/>
      <c r="H418" s="7" t="s">
        <v>16</v>
      </c>
      <c r="I418" s="4" t="s">
        <v>692</v>
      </c>
      <c r="J418" s="4" t="s">
        <v>693</v>
      </c>
      <c r="K418" s="6">
        <v>13919</v>
      </c>
      <c r="L418" s="6">
        <v>7214</v>
      </c>
      <c r="M418" s="6">
        <v>6687</v>
      </c>
      <c r="N418" s="11">
        <v>6472</v>
      </c>
      <c r="O418" s="9">
        <v>46.5</v>
      </c>
      <c r="P418" s="9">
        <v>-10.3</v>
      </c>
      <c r="Q418" s="26" t="s">
        <v>3452</v>
      </c>
      <c r="R418" s="4"/>
      <c r="S418" s="1"/>
    </row>
    <row r="419" spans="1:19" ht="42.75">
      <c r="A419" s="1"/>
      <c r="B419" s="5" t="s">
        <v>16</v>
      </c>
      <c r="C419" s="6"/>
      <c r="D419" s="6"/>
      <c r="E419" s="6"/>
      <c r="F419" s="7" t="s">
        <v>16</v>
      </c>
      <c r="G419" s="6"/>
      <c r="H419" s="7" t="s">
        <v>16</v>
      </c>
      <c r="I419" s="4" t="s">
        <v>694</v>
      </c>
      <c r="J419" s="4" t="s">
        <v>55</v>
      </c>
      <c r="K419" s="6">
        <v>210340</v>
      </c>
      <c r="L419" s="6">
        <v>93627</v>
      </c>
      <c r="M419" s="6">
        <v>96543</v>
      </c>
      <c r="N419" s="11">
        <v>142394</v>
      </c>
      <c r="O419" s="9">
        <v>67.7</v>
      </c>
      <c r="P419" s="9">
        <v>52.1</v>
      </c>
      <c r="Q419" s="4" t="s">
        <v>3453</v>
      </c>
      <c r="R419" s="4"/>
      <c r="S419" s="1"/>
    </row>
    <row r="420" spans="1:19" ht="28.5">
      <c r="A420" s="1"/>
      <c r="B420" s="5" t="s">
        <v>16</v>
      </c>
      <c r="C420" s="6"/>
      <c r="D420" s="6"/>
      <c r="E420" s="6"/>
      <c r="F420" s="7" t="s">
        <v>16</v>
      </c>
      <c r="G420" s="6"/>
      <c r="H420" s="7" t="s">
        <v>16</v>
      </c>
      <c r="I420" s="4" t="s">
        <v>695</v>
      </c>
      <c r="J420" s="4" t="s">
        <v>55</v>
      </c>
      <c r="K420" s="6">
        <v>47936</v>
      </c>
      <c r="L420" s="6">
        <v>23534</v>
      </c>
      <c r="M420" s="6">
        <v>26393</v>
      </c>
      <c r="N420" s="11">
        <v>20731</v>
      </c>
      <c r="O420" s="9">
        <v>43.2</v>
      </c>
      <c r="P420" s="9">
        <v>-11.9</v>
      </c>
      <c r="Q420" s="4" t="s">
        <v>3454</v>
      </c>
      <c r="R420" s="4"/>
      <c r="S420" s="1"/>
    </row>
    <row r="421" spans="1:19" ht="28.5">
      <c r="A421" s="1"/>
      <c r="B421" s="5" t="s">
        <v>16</v>
      </c>
      <c r="C421" s="6"/>
      <c r="D421" s="6"/>
      <c r="E421" s="6"/>
      <c r="F421" s="7" t="s">
        <v>16</v>
      </c>
      <c r="G421" s="6"/>
      <c r="H421" s="7" t="s">
        <v>16</v>
      </c>
      <c r="I421" s="4" t="s">
        <v>696</v>
      </c>
      <c r="J421" s="4" t="s">
        <v>55</v>
      </c>
      <c r="K421" s="6">
        <v>354056</v>
      </c>
      <c r="L421" s="6">
        <v>171681</v>
      </c>
      <c r="M421" s="6">
        <v>162282</v>
      </c>
      <c r="N421" s="11">
        <v>124014</v>
      </c>
      <c r="O421" s="9">
        <v>35</v>
      </c>
      <c r="P421" s="9">
        <v>-27.8</v>
      </c>
      <c r="Q421" s="4" t="s">
        <v>697</v>
      </c>
      <c r="R421" s="4"/>
      <c r="S421" s="1"/>
    </row>
    <row r="422" spans="1:19" ht="28.5">
      <c r="A422" s="1"/>
      <c r="B422" s="5" t="s">
        <v>16</v>
      </c>
      <c r="C422" s="6"/>
      <c r="D422" s="6"/>
      <c r="E422" s="6"/>
      <c r="F422" s="7" t="s">
        <v>16</v>
      </c>
      <c r="G422" s="6"/>
      <c r="H422" s="7" t="s">
        <v>16</v>
      </c>
      <c r="I422" s="4" t="s">
        <v>698</v>
      </c>
      <c r="J422" s="4" t="s">
        <v>56</v>
      </c>
      <c r="K422" s="6">
        <v>173144</v>
      </c>
      <c r="L422" s="6">
        <v>172975</v>
      </c>
      <c r="M422" s="6">
        <v>172595</v>
      </c>
      <c r="N422" s="11">
        <v>175730</v>
      </c>
      <c r="O422" s="7" t="s">
        <v>57</v>
      </c>
      <c r="P422" s="9">
        <v>1.6</v>
      </c>
      <c r="Q422" s="4" t="s">
        <v>3455</v>
      </c>
      <c r="R422" s="4"/>
      <c r="S422" s="1"/>
    </row>
    <row r="423" spans="1:19" ht="28.5">
      <c r="A423" s="4" t="s">
        <v>699</v>
      </c>
      <c r="B423" s="5" t="s">
        <v>22</v>
      </c>
      <c r="C423" s="6">
        <v>333818785</v>
      </c>
      <c r="D423" s="6">
        <v>441516576</v>
      </c>
      <c r="E423" s="6">
        <v>107697791</v>
      </c>
      <c r="F423" s="8">
        <v>32.299999999999997</v>
      </c>
      <c r="G423" s="6">
        <v>921862000</v>
      </c>
      <c r="H423" s="8">
        <v>47.9</v>
      </c>
      <c r="I423" s="4" t="s">
        <v>16</v>
      </c>
      <c r="J423" s="4" t="s">
        <v>16</v>
      </c>
      <c r="K423" s="6"/>
      <c r="L423" s="6"/>
      <c r="M423" s="6"/>
      <c r="N423" s="11"/>
      <c r="O423" s="7" t="s">
        <v>16</v>
      </c>
      <c r="P423" s="7" t="s">
        <v>16</v>
      </c>
      <c r="Q423" s="4" t="s">
        <v>16</v>
      </c>
      <c r="R423" s="4"/>
      <c r="S423" s="1"/>
    </row>
    <row r="424" spans="1:19" ht="28.5">
      <c r="A424" s="1"/>
      <c r="B424" s="5" t="s">
        <v>16</v>
      </c>
      <c r="C424" s="6"/>
      <c r="D424" s="6"/>
      <c r="E424" s="6"/>
      <c r="F424" s="7" t="s">
        <v>16</v>
      </c>
      <c r="G424" s="6"/>
      <c r="H424" s="7" t="s">
        <v>16</v>
      </c>
      <c r="I424" s="4" t="s">
        <v>619</v>
      </c>
      <c r="J424" s="4" t="s">
        <v>510</v>
      </c>
      <c r="K424" s="6">
        <v>3582</v>
      </c>
      <c r="L424" s="6">
        <v>1791</v>
      </c>
      <c r="M424" s="6">
        <v>263</v>
      </c>
      <c r="N424" s="11">
        <v>1238</v>
      </c>
      <c r="O424" s="9">
        <v>34.6</v>
      </c>
      <c r="P424" s="9">
        <v>-30.9</v>
      </c>
      <c r="Q424" s="4" t="s">
        <v>3456</v>
      </c>
      <c r="R424" s="4"/>
      <c r="S424" s="1"/>
    </row>
    <row r="425" spans="1:19">
      <c r="A425" s="1"/>
      <c r="B425" s="5" t="s">
        <v>16</v>
      </c>
      <c r="C425" s="6"/>
      <c r="D425" s="6"/>
      <c r="E425" s="6"/>
      <c r="F425" s="7" t="s">
        <v>16</v>
      </c>
      <c r="G425" s="6"/>
      <c r="H425" s="7" t="s">
        <v>16</v>
      </c>
      <c r="I425" s="4" t="s">
        <v>618</v>
      </c>
      <c r="J425" s="4" t="s">
        <v>510</v>
      </c>
      <c r="K425" s="6">
        <v>358</v>
      </c>
      <c r="L425" s="6">
        <v>0</v>
      </c>
      <c r="M425" s="6">
        <v>0</v>
      </c>
      <c r="N425" s="11">
        <v>0</v>
      </c>
      <c r="O425" s="7" t="s">
        <v>18</v>
      </c>
      <c r="P425" s="9">
        <v>0</v>
      </c>
      <c r="Q425" s="4" t="s">
        <v>16</v>
      </c>
      <c r="R425" s="4"/>
      <c r="S425" s="1"/>
    </row>
    <row r="426" spans="1:19">
      <c r="A426" s="1"/>
      <c r="B426" s="5" t="s">
        <v>16</v>
      </c>
      <c r="C426" s="6"/>
      <c r="D426" s="6"/>
      <c r="E426" s="6"/>
      <c r="F426" s="7" t="s">
        <v>16</v>
      </c>
      <c r="G426" s="6"/>
      <c r="H426" s="7" t="s">
        <v>16</v>
      </c>
      <c r="I426" s="4" t="s">
        <v>101</v>
      </c>
      <c r="J426" s="4" t="s">
        <v>86</v>
      </c>
      <c r="K426" s="6">
        <v>5621</v>
      </c>
      <c r="L426" s="6">
        <v>2440</v>
      </c>
      <c r="M426" s="6">
        <v>1483</v>
      </c>
      <c r="N426" s="11">
        <v>2317</v>
      </c>
      <c r="O426" s="9">
        <v>41.2</v>
      </c>
      <c r="P426" s="9">
        <v>-5</v>
      </c>
      <c r="Q426" s="4" t="s">
        <v>3457</v>
      </c>
      <c r="R426" s="4"/>
      <c r="S426" s="1"/>
    </row>
    <row r="427" spans="1:19">
      <c r="A427" s="4" t="s">
        <v>701</v>
      </c>
      <c r="B427" s="5" t="s">
        <v>380</v>
      </c>
      <c r="C427" s="6">
        <v>1307248033</v>
      </c>
      <c r="D427" s="6">
        <v>1691914735</v>
      </c>
      <c r="E427" s="6">
        <v>384666702</v>
      </c>
      <c r="F427" s="8">
        <v>29.4</v>
      </c>
      <c r="G427" s="6">
        <v>3226075751</v>
      </c>
      <c r="H427" s="8">
        <v>52.4</v>
      </c>
      <c r="I427" s="4" t="s">
        <v>16</v>
      </c>
      <c r="J427" s="4" t="s">
        <v>16</v>
      </c>
      <c r="K427" s="6"/>
      <c r="L427" s="6"/>
      <c r="M427" s="6"/>
      <c r="N427" s="11"/>
      <c r="O427" s="7" t="s">
        <v>16</v>
      </c>
      <c r="P427" s="7" t="s">
        <v>16</v>
      </c>
      <c r="Q427" s="4" t="s">
        <v>16</v>
      </c>
      <c r="R427" s="4"/>
      <c r="S427" s="1"/>
    </row>
    <row r="428" spans="1:19" ht="42.75">
      <c r="A428" s="4" t="s">
        <v>702</v>
      </c>
      <c r="B428" s="5" t="s">
        <v>16</v>
      </c>
      <c r="C428" s="6"/>
      <c r="D428" s="6"/>
      <c r="E428" s="6"/>
      <c r="F428" s="7" t="s">
        <v>16</v>
      </c>
      <c r="G428" s="6"/>
      <c r="H428" s="7" t="s">
        <v>16</v>
      </c>
      <c r="I428" s="4" t="s">
        <v>703</v>
      </c>
      <c r="J428" s="4" t="s">
        <v>704</v>
      </c>
      <c r="K428" s="6">
        <v>777983</v>
      </c>
      <c r="L428" s="6">
        <v>371835</v>
      </c>
      <c r="M428" s="6">
        <v>308051</v>
      </c>
      <c r="N428" s="11">
        <v>307842</v>
      </c>
      <c r="O428" s="9">
        <v>39.6</v>
      </c>
      <c r="P428" s="9">
        <v>-17.2</v>
      </c>
      <c r="Q428" s="4" t="s">
        <v>3458</v>
      </c>
      <c r="R428" s="4"/>
      <c r="S428" s="1"/>
    </row>
    <row r="429" spans="1:19" ht="42.75">
      <c r="A429" s="1"/>
      <c r="B429" s="5" t="s">
        <v>16</v>
      </c>
      <c r="C429" s="6"/>
      <c r="D429" s="6"/>
      <c r="E429" s="6"/>
      <c r="F429" s="7" t="s">
        <v>16</v>
      </c>
      <c r="G429" s="6"/>
      <c r="H429" s="7" t="s">
        <v>16</v>
      </c>
      <c r="I429" s="4" t="s">
        <v>705</v>
      </c>
      <c r="J429" s="4" t="s">
        <v>706</v>
      </c>
      <c r="K429" s="6">
        <v>5400</v>
      </c>
      <c r="L429" s="6">
        <v>5400</v>
      </c>
      <c r="M429" s="6">
        <v>2816</v>
      </c>
      <c r="N429" s="11">
        <v>2054</v>
      </c>
      <c r="O429" s="7" t="s">
        <v>57</v>
      </c>
      <c r="P429" s="9">
        <v>-62</v>
      </c>
      <c r="Q429" s="4" t="s">
        <v>3459</v>
      </c>
      <c r="R429" s="4"/>
      <c r="S429" s="1"/>
    </row>
    <row r="430" spans="1:19" ht="42.75">
      <c r="A430" s="1"/>
      <c r="B430" s="5" t="s">
        <v>16</v>
      </c>
      <c r="C430" s="6"/>
      <c r="D430" s="6"/>
      <c r="E430" s="6"/>
      <c r="F430" s="7" t="s">
        <v>16</v>
      </c>
      <c r="G430" s="6"/>
      <c r="H430" s="7" t="s">
        <v>16</v>
      </c>
      <c r="I430" s="4" t="s">
        <v>707</v>
      </c>
      <c r="J430" s="4" t="s">
        <v>708</v>
      </c>
      <c r="K430" s="6">
        <v>10764</v>
      </c>
      <c r="L430" s="6">
        <v>5699</v>
      </c>
      <c r="M430" s="6">
        <v>6310</v>
      </c>
      <c r="N430" s="11">
        <v>4640</v>
      </c>
      <c r="O430" s="9">
        <v>43.1</v>
      </c>
      <c r="P430" s="9">
        <v>-18.600000000000001</v>
      </c>
      <c r="Q430" s="4" t="s">
        <v>3460</v>
      </c>
      <c r="R430" s="4"/>
      <c r="S430" s="1"/>
    </row>
    <row r="431" spans="1:19">
      <c r="A431" s="4" t="s">
        <v>709</v>
      </c>
      <c r="B431" s="5" t="s">
        <v>380</v>
      </c>
      <c r="C431" s="6">
        <v>3146418481</v>
      </c>
      <c r="D431" s="6">
        <v>4284696172</v>
      </c>
      <c r="E431" s="6">
        <v>1138277691</v>
      </c>
      <c r="F431" s="8">
        <v>36.200000000000003</v>
      </c>
      <c r="G431" s="6">
        <v>7922631576</v>
      </c>
      <c r="H431" s="8">
        <v>54.1</v>
      </c>
      <c r="I431" s="4" t="s">
        <v>16</v>
      </c>
      <c r="J431" s="4" t="s">
        <v>16</v>
      </c>
      <c r="K431" s="6"/>
      <c r="L431" s="6"/>
      <c r="M431" s="6"/>
      <c r="N431" s="11"/>
      <c r="O431" s="7" t="s">
        <v>16</v>
      </c>
      <c r="P431" s="7" t="s">
        <v>16</v>
      </c>
      <c r="Q431" s="4" t="s">
        <v>16</v>
      </c>
      <c r="R431" s="4"/>
      <c r="S431" s="1"/>
    </row>
    <row r="432" spans="1:19" ht="28.5">
      <c r="A432" s="4" t="s">
        <v>702</v>
      </c>
      <c r="B432" s="5" t="s">
        <v>16</v>
      </c>
      <c r="C432" s="6"/>
      <c r="D432" s="6"/>
      <c r="E432" s="6"/>
      <c r="F432" s="7" t="s">
        <v>16</v>
      </c>
      <c r="G432" s="6"/>
      <c r="H432" s="7" t="s">
        <v>16</v>
      </c>
      <c r="I432" s="4" t="s">
        <v>710</v>
      </c>
      <c r="J432" s="4" t="s">
        <v>143</v>
      </c>
      <c r="K432" s="6">
        <v>310000</v>
      </c>
      <c r="L432" s="6">
        <v>150000</v>
      </c>
      <c r="M432" s="6">
        <v>154726</v>
      </c>
      <c r="N432" s="11">
        <v>175124</v>
      </c>
      <c r="O432" s="9">
        <v>56.5</v>
      </c>
      <c r="P432" s="9">
        <v>16.7</v>
      </c>
      <c r="Q432" s="4" t="s">
        <v>3461</v>
      </c>
      <c r="R432" s="4"/>
      <c r="S432" s="1"/>
    </row>
    <row r="433" spans="1:19" ht="42.75">
      <c r="A433" s="1"/>
      <c r="B433" s="5" t="s">
        <v>16</v>
      </c>
      <c r="C433" s="6"/>
      <c r="D433" s="6"/>
      <c r="E433" s="6"/>
      <c r="F433" s="7" t="s">
        <v>16</v>
      </c>
      <c r="G433" s="6"/>
      <c r="H433" s="7" t="s">
        <v>16</v>
      </c>
      <c r="I433" s="4" t="s">
        <v>703</v>
      </c>
      <c r="J433" s="4" t="s">
        <v>704</v>
      </c>
      <c r="K433" s="6">
        <v>537200</v>
      </c>
      <c r="L433" s="6">
        <v>250562</v>
      </c>
      <c r="M433" s="6">
        <v>78591</v>
      </c>
      <c r="N433" s="11">
        <v>79941</v>
      </c>
      <c r="O433" s="9">
        <v>14.9</v>
      </c>
      <c r="P433" s="9">
        <v>-68.099999999999994</v>
      </c>
      <c r="Q433" s="4" t="s">
        <v>3458</v>
      </c>
      <c r="R433" s="4"/>
      <c r="S433" s="1"/>
    </row>
    <row r="434" spans="1:19" ht="28.5">
      <c r="A434" s="1"/>
      <c r="B434" s="5" t="s">
        <v>16</v>
      </c>
      <c r="C434" s="6"/>
      <c r="D434" s="6"/>
      <c r="E434" s="6"/>
      <c r="F434" s="7" t="s">
        <v>16</v>
      </c>
      <c r="G434" s="6"/>
      <c r="H434" s="7" t="s">
        <v>16</v>
      </c>
      <c r="I434" s="4" t="s">
        <v>711</v>
      </c>
      <c r="J434" s="4" t="s">
        <v>712</v>
      </c>
      <c r="K434" s="6">
        <v>15744</v>
      </c>
      <c r="L434" s="6">
        <v>7673</v>
      </c>
      <c r="M434" s="6">
        <v>7308</v>
      </c>
      <c r="N434" s="11">
        <v>5396</v>
      </c>
      <c r="O434" s="9">
        <v>34.299999999999997</v>
      </c>
      <c r="P434" s="9">
        <v>-29.7</v>
      </c>
      <c r="Q434" s="4" t="s">
        <v>3462</v>
      </c>
      <c r="R434" s="4"/>
      <c r="S434" s="1"/>
    </row>
    <row r="435" spans="1:19" ht="28.5">
      <c r="A435" s="1"/>
      <c r="B435" s="5" t="s">
        <v>16</v>
      </c>
      <c r="C435" s="6"/>
      <c r="D435" s="6"/>
      <c r="E435" s="6"/>
      <c r="F435" s="7" t="s">
        <v>16</v>
      </c>
      <c r="G435" s="6"/>
      <c r="H435" s="7" t="s">
        <v>16</v>
      </c>
      <c r="I435" s="4" t="s">
        <v>713</v>
      </c>
      <c r="J435" s="4" t="s">
        <v>706</v>
      </c>
      <c r="K435" s="6">
        <v>2648</v>
      </c>
      <c r="L435" s="6">
        <v>2648</v>
      </c>
      <c r="M435" s="6">
        <v>2839</v>
      </c>
      <c r="N435" s="11">
        <v>2710</v>
      </c>
      <c r="O435" s="7" t="s">
        <v>57</v>
      </c>
      <c r="P435" s="9">
        <v>2.2999999999999998</v>
      </c>
      <c r="Q435" s="4" t="s">
        <v>3463</v>
      </c>
      <c r="R435" s="4"/>
      <c r="S435" s="1"/>
    </row>
    <row r="436" spans="1:19" ht="42.75">
      <c r="A436" s="1"/>
      <c r="B436" s="5" t="s">
        <v>16</v>
      </c>
      <c r="C436" s="6"/>
      <c r="D436" s="6"/>
      <c r="E436" s="6"/>
      <c r="F436" s="7" t="s">
        <v>16</v>
      </c>
      <c r="G436" s="6"/>
      <c r="H436" s="7" t="s">
        <v>16</v>
      </c>
      <c r="I436" s="4" t="s">
        <v>713</v>
      </c>
      <c r="J436" s="4" t="s">
        <v>714</v>
      </c>
      <c r="K436" s="6">
        <v>68300</v>
      </c>
      <c r="L436" s="6">
        <v>68300</v>
      </c>
      <c r="M436" s="6">
        <v>63330</v>
      </c>
      <c r="N436" s="11">
        <v>111327</v>
      </c>
      <c r="O436" s="7" t="s">
        <v>57</v>
      </c>
      <c r="P436" s="9">
        <v>63</v>
      </c>
      <c r="Q436" s="4" t="s">
        <v>3464</v>
      </c>
      <c r="R436" s="4"/>
      <c r="S436" s="1"/>
    </row>
    <row r="437" spans="1:19" ht="57">
      <c r="A437" s="1"/>
      <c r="B437" s="5" t="s">
        <v>16</v>
      </c>
      <c r="C437" s="6"/>
      <c r="D437" s="6"/>
      <c r="E437" s="6"/>
      <c r="F437" s="7" t="s">
        <v>16</v>
      </c>
      <c r="G437" s="6"/>
      <c r="H437" s="7" t="s">
        <v>16</v>
      </c>
      <c r="I437" s="4" t="s">
        <v>713</v>
      </c>
      <c r="J437" s="4" t="s">
        <v>715</v>
      </c>
      <c r="K437" s="6">
        <v>10</v>
      </c>
      <c r="L437" s="6">
        <v>10</v>
      </c>
      <c r="M437" s="6">
        <v>3</v>
      </c>
      <c r="N437" s="11">
        <v>3</v>
      </c>
      <c r="O437" s="7" t="s">
        <v>57</v>
      </c>
      <c r="P437" s="9">
        <v>-70</v>
      </c>
      <c r="Q437" s="4" t="s">
        <v>3465</v>
      </c>
      <c r="R437" s="4"/>
      <c r="S437" s="1"/>
    </row>
    <row r="438" spans="1:19" ht="28.5">
      <c r="A438" s="1"/>
      <c r="B438" s="5" t="s">
        <v>16</v>
      </c>
      <c r="C438" s="6"/>
      <c r="D438" s="6"/>
      <c r="E438" s="6"/>
      <c r="F438" s="7" t="s">
        <v>16</v>
      </c>
      <c r="G438" s="6"/>
      <c r="H438" s="7" t="s">
        <v>16</v>
      </c>
      <c r="I438" s="4" t="s">
        <v>716</v>
      </c>
      <c r="J438" s="4" t="s">
        <v>708</v>
      </c>
      <c r="K438" s="6">
        <v>236651</v>
      </c>
      <c r="L438" s="6">
        <v>117417</v>
      </c>
      <c r="M438" s="6">
        <v>123700</v>
      </c>
      <c r="N438" s="11">
        <v>112402</v>
      </c>
      <c r="O438" s="9">
        <v>47.5</v>
      </c>
      <c r="P438" s="9">
        <v>-4.3</v>
      </c>
      <c r="Q438" s="4" t="s">
        <v>3466</v>
      </c>
      <c r="R438" s="4"/>
      <c r="S438" s="1"/>
    </row>
    <row r="439" spans="1:19">
      <c r="A439" s="4" t="s">
        <v>717</v>
      </c>
      <c r="B439" s="5" t="s">
        <v>380</v>
      </c>
      <c r="C439" s="6">
        <v>341784391</v>
      </c>
      <c r="D439" s="6">
        <v>463707027</v>
      </c>
      <c r="E439" s="6">
        <v>121922636</v>
      </c>
      <c r="F439" s="8">
        <v>35.700000000000003</v>
      </c>
      <c r="G439" s="6">
        <v>888958078</v>
      </c>
      <c r="H439" s="8">
        <v>52.2</v>
      </c>
      <c r="I439" s="4" t="s">
        <v>16</v>
      </c>
      <c r="J439" s="4" t="s">
        <v>16</v>
      </c>
      <c r="K439" s="6"/>
      <c r="L439" s="6"/>
      <c r="M439" s="6"/>
      <c r="N439" s="11"/>
      <c r="O439" s="7" t="s">
        <v>16</v>
      </c>
      <c r="P439" s="7" t="s">
        <v>16</v>
      </c>
      <c r="Q439" s="4" t="s">
        <v>16</v>
      </c>
      <c r="R439" s="4"/>
      <c r="S439" s="1"/>
    </row>
    <row r="440" spans="1:19" ht="28.5">
      <c r="A440" s="4" t="s">
        <v>718</v>
      </c>
      <c r="B440" s="5" t="s">
        <v>16</v>
      </c>
      <c r="C440" s="6"/>
      <c r="D440" s="6"/>
      <c r="E440" s="6"/>
      <c r="F440" s="7" t="s">
        <v>16</v>
      </c>
      <c r="G440" s="6"/>
      <c r="H440" s="7" t="s">
        <v>16</v>
      </c>
      <c r="I440" s="4" t="s">
        <v>719</v>
      </c>
      <c r="J440" s="4" t="s">
        <v>720</v>
      </c>
      <c r="K440" s="6">
        <v>19209</v>
      </c>
      <c r="L440" s="6">
        <v>9034</v>
      </c>
      <c r="M440" s="6">
        <v>9384</v>
      </c>
      <c r="N440" s="11">
        <v>10999</v>
      </c>
      <c r="O440" s="9">
        <v>57.3</v>
      </c>
      <c r="P440" s="9">
        <v>21.8</v>
      </c>
      <c r="Q440" s="4" t="s">
        <v>3467</v>
      </c>
      <c r="R440" s="4"/>
      <c r="S440" s="1"/>
    </row>
    <row r="441" spans="1:19" ht="42.75">
      <c r="A441" s="1"/>
      <c r="B441" s="5" t="s">
        <v>16</v>
      </c>
      <c r="C441" s="6"/>
      <c r="D441" s="6"/>
      <c r="E441" s="6"/>
      <c r="F441" s="7" t="s">
        <v>16</v>
      </c>
      <c r="G441" s="6"/>
      <c r="H441" s="7" t="s">
        <v>16</v>
      </c>
      <c r="I441" s="4" t="s">
        <v>721</v>
      </c>
      <c r="J441" s="4" t="s">
        <v>103</v>
      </c>
      <c r="K441" s="6">
        <v>1655</v>
      </c>
      <c r="L441" s="6">
        <v>889</v>
      </c>
      <c r="M441" s="6">
        <v>621</v>
      </c>
      <c r="N441" s="11">
        <v>547</v>
      </c>
      <c r="O441" s="9">
        <v>33.1</v>
      </c>
      <c r="P441" s="9">
        <v>-38.5</v>
      </c>
      <c r="Q441" s="26" t="s">
        <v>3468</v>
      </c>
      <c r="R441" s="4"/>
      <c r="S441" s="1"/>
    </row>
    <row r="442" spans="1:19" s="23" customFormat="1" ht="15">
      <c r="A442" s="19" t="s">
        <v>722</v>
      </c>
      <c r="B442" s="13" t="s">
        <v>16</v>
      </c>
      <c r="C442" s="20"/>
      <c r="D442" s="20"/>
      <c r="E442" s="20"/>
      <c r="F442" s="21" t="s">
        <v>16</v>
      </c>
      <c r="G442" s="20"/>
      <c r="H442" s="21" t="s">
        <v>16</v>
      </c>
      <c r="I442" s="19" t="s">
        <v>16</v>
      </c>
      <c r="J442" s="19" t="s">
        <v>16</v>
      </c>
      <c r="K442" s="20"/>
      <c r="L442" s="20"/>
      <c r="M442" s="20"/>
      <c r="N442" s="22"/>
      <c r="O442" s="21" t="s">
        <v>16</v>
      </c>
      <c r="P442" s="21" t="s">
        <v>16</v>
      </c>
      <c r="Q442" s="19" t="s">
        <v>16</v>
      </c>
      <c r="R442" s="19"/>
      <c r="S442" s="18"/>
    </row>
    <row r="443" spans="1:19" ht="57">
      <c r="A443" s="4" t="s">
        <v>723</v>
      </c>
      <c r="B443" s="5" t="s">
        <v>135</v>
      </c>
      <c r="C443" s="6">
        <v>17133601</v>
      </c>
      <c r="D443" s="6">
        <v>32852017</v>
      </c>
      <c r="E443" s="6">
        <v>15718416</v>
      </c>
      <c r="F443" s="8">
        <v>91.7</v>
      </c>
      <c r="G443" s="6">
        <v>66343520</v>
      </c>
      <c r="H443" s="8">
        <v>49.5</v>
      </c>
      <c r="I443" s="4" t="s">
        <v>16</v>
      </c>
      <c r="J443" s="4" t="s">
        <v>16</v>
      </c>
      <c r="K443" s="6"/>
      <c r="L443" s="6"/>
      <c r="M443" s="6"/>
      <c r="N443" s="11"/>
      <c r="O443" s="7" t="s">
        <v>16</v>
      </c>
      <c r="P443" s="7" t="s">
        <v>16</v>
      </c>
      <c r="Q443" s="4" t="s">
        <v>16</v>
      </c>
      <c r="R443" s="4"/>
      <c r="S443" s="1"/>
    </row>
    <row r="444" spans="1:19">
      <c r="A444" s="4" t="s">
        <v>724</v>
      </c>
      <c r="B444" s="5" t="s">
        <v>380</v>
      </c>
      <c r="C444" s="6">
        <v>31809988</v>
      </c>
      <c r="D444" s="6">
        <v>50432192</v>
      </c>
      <c r="E444" s="6">
        <v>18622204</v>
      </c>
      <c r="F444" s="8">
        <v>58.5</v>
      </c>
      <c r="G444" s="6">
        <v>169731622</v>
      </c>
      <c r="H444" s="8">
        <v>29.7</v>
      </c>
      <c r="I444" s="4" t="s">
        <v>16</v>
      </c>
      <c r="J444" s="4" t="s">
        <v>16</v>
      </c>
      <c r="K444" s="6"/>
      <c r="L444" s="6"/>
      <c r="M444" s="6"/>
      <c r="N444" s="11"/>
      <c r="O444" s="7" t="s">
        <v>16</v>
      </c>
      <c r="P444" s="7" t="s">
        <v>16</v>
      </c>
      <c r="Q444" s="4" t="s">
        <v>16</v>
      </c>
      <c r="R444" s="4"/>
      <c r="S444" s="1"/>
    </row>
    <row r="445" spans="1:19" ht="42.75">
      <c r="B445" s="5" t="s">
        <v>16</v>
      </c>
      <c r="C445" s="6"/>
      <c r="D445" s="6"/>
      <c r="E445" s="6"/>
      <c r="F445" s="7" t="s">
        <v>16</v>
      </c>
      <c r="G445" s="6"/>
      <c r="H445" s="7" t="s">
        <v>16</v>
      </c>
      <c r="I445" s="4" t="s">
        <v>725</v>
      </c>
      <c r="J445" s="4" t="s">
        <v>726</v>
      </c>
      <c r="K445" s="6">
        <v>396</v>
      </c>
      <c r="L445" s="6">
        <v>196</v>
      </c>
      <c r="M445" s="6">
        <v>189</v>
      </c>
      <c r="N445" s="11">
        <v>199</v>
      </c>
      <c r="O445" s="9">
        <v>50.3</v>
      </c>
      <c r="P445" s="9">
        <v>1.5</v>
      </c>
      <c r="Q445" s="4" t="s">
        <v>3469</v>
      </c>
      <c r="R445" s="4"/>
      <c r="S445" s="1"/>
    </row>
    <row r="446" spans="1:19" ht="28.5">
      <c r="A446" s="1"/>
      <c r="B446" s="5" t="s">
        <v>16</v>
      </c>
      <c r="C446" s="6"/>
      <c r="D446" s="6"/>
      <c r="E446" s="6"/>
      <c r="F446" s="7" t="s">
        <v>16</v>
      </c>
      <c r="G446" s="6"/>
      <c r="H446" s="7" t="s">
        <v>16</v>
      </c>
      <c r="I446" s="4" t="s">
        <v>727</v>
      </c>
      <c r="J446" s="4" t="s">
        <v>728</v>
      </c>
      <c r="K446" s="6">
        <v>6</v>
      </c>
      <c r="L446" s="6">
        <v>3</v>
      </c>
      <c r="M446" s="6">
        <v>4</v>
      </c>
      <c r="N446" s="11">
        <v>3</v>
      </c>
      <c r="O446" s="9">
        <v>50</v>
      </c>
      <c r="P446" s="9">
        <v>0</v>
      </c>
      <c r="Q446" s="4" t="s">
        <v>16</v>
      </c>
      <c r="R446" s="4"/>
      <c r="S446" s="1"/>
    </row>
    <row r="447" spans="1:19" ht="28.5">
      <c r="A447" s="1"/>
      <c r="B447" s="5" t="s">
        <v>16</v>
      </c>
      <c r="C447" s="6"/>
      <c r="D447" s="6"/>
      <c r="E447" s="6"/>
      <c r="F447" s="7" t="s">
        <v>16</v>
      </c>
      <c r="G447" s="6"/>
      <c r="H447" s="7" t="s">
        <v>16</v>
      </c>
      <c r="I447" s="4" t="s">
        <v>729</v>
      </c>
      <c r="J447" s="4" t="s">
        <v>730</v>
      </c>
      <c r="K447" s="6">
        <v>250</v>
      </c>
      <c r="L447" s="6">
        <v>125</v>
      </c>
      <c r="M447" s="6">
        <v>252</v>
      </c>
      <c r="N447" s="11">
        <v>492</v>
      </c>
      <c r="O447" s="9">
        <v>196.8</v>
      </c>
      <c r="P447" s="9">
        <v>293.60000000000002</v>
      </c>
      <c r="Q447" s="4" t="s">
        <v>3470</v>
      </c>
      <c r="R447" s="4"/>
      <c r="S447" s="1"/>
    </row>
    <row r="448" spans="1:19" ht="28.5">
      <c r="A448" s="1"/>
      <c r="B448" s="5" t="s">
        <v>16</v>
      </c>
      <c r="C448" s="6"/>
      <c r="D448" s="6"/>
      <c r="E448" s="6"/>
      <c r="F448" s="7" t="s">
        <v>16</v>
      </c>
      <c r="G448" s="6"/>
      <c r="H448" s="7" t="s">
        <v>16</v>
      </c>
      <c r="I448" s="4" t="s">
        <v>731</v>
      </c>
      <c r="J448" s="4" t="s">
        <v>732</v>
      </c>
      <c r="K448" s="6">
        <v>6000</v>
      </c>
      <c r="L448" s="6">
        <v>3000</v>
      </c>
      <c r="M448" s="6">
        <v>4557</v>
      </c>
      <c r="N448" s="11">
        <v>4738</v>
      </c>
      <c r="O448" s="9">
        <v>79</v>
      </c>
      <c r="P448" s="9">
        <v>57.9</v>
      </c>
      <c r="Q448" s="4" t="s">
        <v>3471</v>
      </c>
      <c r="R448" s="4"/>
      <c r="S448" s="1"/>
    </row>
    <row r="449" spans="1:19" ht="28.5">
      <c r="A449" s="1"/>
      <c r="B449" s="5" t="s">
        <v>16</v>
      </c>
      <c r="C449" s="6"/>
      <c r="D449" s="6"/>
      <c r="E449" s="6"/>
      <c r="F449" s="7" t="s">
        <v>16</v>
      </c>
      <c r="G449" s="6"/>
      <c r="H449" s="7" t="s">
        <v>16</v>
      </c>
      <c r="I449" s="4" t="s">
        <v>733</v>
      </c>
      <c r="J449" s="4" t="s">
        <v>734</v>
      </c>
      <c r="K449" s="6">
        <v>40</v>
      </c>
      <c r="L449" s="6">
        <v>40</v>
      </c>
      <c r="M449" s="6">
        <v>40</v>
      </c>
      <c r="N449" s="11">
        <v>40</v>
      </c>
      <c r="O449" s="7" t="s">
        <v>57</v>
      </c>
      <c r="P449" s="9">
        <v>0</v>
      </c>
      <c r="Q449" s="4" t="s">
        <v>16</v>
      </c>
      <c r="R449" s="4"/>
      <c r="S449" s="1"/>
    </row>
    <row r="450" spans="1:19" ht="42.75">
      <c r="A450" s="1"/>
      <c r="B450" s="5" t="s">
        <v>16</v>
      </c>
      <c r="C450" s="6"/>
      <c r="D450" s="6"/>
      <c r="E450" s="6"/>
      <c r="F450" s="7" t="s">
        <v>16</v>
      </c>
      <c r="G450" s="6"/>
      <c r="H450" s="7" t="s">
        <v>16</v>
      </c>
      <c r="I450" s="4" t="s">
        <v>733</v>
      </c>
      <c r="J450" s="4" t="s">
        <v>735</v>
      </c>
      <c r="K450" s="6">
        <v>500</v>
      </c>
      <c r="L450" s="6">
        <v>250</v>
      </c>
      <c r="M450" s="6">
        <v>270</v>
      </c>
      <c r="N450" s="11">
        <v>356</v>
      </c>
      <c r="O450" s="9">
        <v>71.2</v>
      </c>
      <c r="P450" s="9">
        <v>42.4</v>
      </c>
      <c r="Q450" s="4" t="s">
        <v>3472</v>
      </c>
      <c r="R450" s="4"/>
      <c r="S450" s="1"/>
    </row>
    <row r="451" spans="1:19" ht="28.5">
      <c r="A451" s="1"/>
      <c r="B451" s="5" t="s">
        <v>16</v>
      </c>
      <c r="C451" s="6"/>
      <c r="D451" s="6"/>
      <c r="E451" s="6"/>
      <c r="F451" s="7" t="s">
        <v>16</v>
      </c>
      <c r="G451" s="6"/>
      <c r="H451" s="7" t="s">
        <v>16</v>
      </c>
      <c r="I451" s="4" t="s">
        <v>736</v>
      </c>
      <c r="J451" s="4" t="s">
        <v>737</v>
      </c>
      <c r="K451" s="6">
        <v>200</v>
      </c>
      <c r="L451" s="6">
        <v>100</v>
      </c>
      <c r="M451" s="6">
        <v>86</v>
      </c>
      <c r="N451" s="11">
        <v>153</v>
      </c>
      <c r="O451" s="9">
        <v>76.5</v>
      </c>
      <c r="P451" s="9">
        <v>53</v>
      </c>
      <c r="Q451" s="4" t="s">
        <v>3473</v>
      </c>
      <c r="R451" s="4"/>
      <c r="S451" s="1"/>
    </row>
    <row r="452" spans="1:19" ht="28.5">
      <c r="A452" s="1"/>
      <c r="B452" s="5" t="s">
        <v>16</v>
      </c>
      <c r="C452" s="6"/>
      <c r="D452" s="6"/>
      <c r="E452" s="6"/>
      <c r="F452" s="7" t="s">
        <v>16</v>
      </c>
      <c r="G452" s="6"/>
      <c r="H452" s="7" t="s">
        <v>16</v>
      </c>
      <c r="I452" s="4" t="s">
        <v>738</v>
      </c>
      <c r="J452" s="4" t="s">
        <v>257</v>
      </c>
      <c r="K452" s="6">
        <v>105</v>
      </c>
      <c r="L452" s="6">
        <v>55</v>
      </c>
      <c r="M452" s="6">
        <v>55</v>
      </c>
      <c r="N452" s="11">
        <v>57</v>
      </c>
      <c r="O452" s="9">
        <v>54.3</v>
      </c>
      <c r="P452" s="9">
        <v>3.6</v>
      </c>
      <c r="Q452" s="4" t="s">
        <v>3474</v>
      </c>
      <c r="R452" s="4"/>
      <c r="S452" s="1"/>
    </row>
    <row r="453" spans="1:19" ht="42.75">
      <c r="A453" s="1"/>
      <c r="B453" s="5" t="s">
        <v>16</v>
      </c>
      <c r="C453" s="6"/>
      <c r="D453" s="6"/>
      <c r="E453" s="6"/>
      <c r="F453" s="7" t="s">
        <v>16</v>
      </c>
      <c r="G453" s="6"/>
      <c r="H453" s="7" t="s">
        <v>16</v>
      </c>
      <c r="I453" s="4" t="s">
        <v>739</v>
      </c>
      <c r="J453" s="4" t="s">
        <v>159</v>
      </c>
      <c r="K453" s="6">
        <v>30</v>
      </c>
      <c r="L453" s="6">
        <v>15</v>
      </c>
      <c r="M453" s="6">
        <v>16</v>
      </c>
      <c r="N453" s="11">
        <v>15</v>
      </c>
      <c r="O453" s="9">
        <v>50</v>
      </c>
      <c r="P453" s="9">
        <v>0</v>
      </c>
      <c r="Q453" s="4" t="s">
        <v>16</v>
      </c>
      <c r="R453" s="4"/>
      <c r="S453" s="1"/>
    </row>
    <row r="454" spans="1:19" ht="42.75">
      <c r="A454" s="4" t="s">
        <v>740</v>
      </c>
      <c r="B454" s="5" t="s">
        <v>380</v>
      </c>
      <c r="C454" s="6">
        <v>6424185</v>
      </c>
      <c r="D454" s="6">
        <v>12700629</v>
      </c>
      <c r="E454" s="6">
        <v>6276444</v>
      </c>
      <c r="F454" s="8">
        <v>97.7</v>
      </c>
      <c r="G454" s="6">
        <v>31218192</v>
      </c>
      <c r="H454" s="8">
        <v>40.700000000000003</v>
      </c>
      <c r="I454" s="4" t="s">
        <v>16</v>
      </c>
      <c r="J454" s="4" t="s">
        <v>16</v>
      </c>
      <c r="K454" s="6"/>
      <c r="L454" s="6"/>
      <c r="M454" s="6"/>
      <c r="N454" s="11"/>
      <c r="O454" s="7" t="s">
        <v>16</v>
      </c>
      <c r="P454" s="7" t="s">
        <v>16</v>
      </c>
      <c r="Q454" s="4" t="s">
        <v>16</v>
      </c>
      <c r="R454" s="4"/>
      <c r="S454" s="1"/>
    </row>
    <row r="455" spans="1:19" ht="42.75">
      <c r="A455" s="4" t="s">
        <v>741</v>
      </c>
      <c r="B455" s="5" t="s">
        <v>16</v>
      </c>
      <c r="C455" s="6"/>
      <c r="D455" s="6"/>
      <c r="E455" s="6"/>
      <c r="F455" s="7" t="s">
        <v>16</v>
      </c>
      <c r="G455" s="6"/>
      <c r="H455" s="7" t="s">
        <v>16</v>
      </c>
      <c r="I455" s="4" t="s">
        <v>742</v>
      </c>
      <c r="J455" s="4" t="s">
        <v>743</v>
      </c>
      <c r="K455" s="6">
        <v>40000</v>
      </c>
      <c r="L455" s="6">
        <v>20000</v>
      </c>
      <c r="M455" s="6">
        <v>16865</v>
      </c>
      <c r="N455" s="11">
        <v>18822</v>
      </c>
      <c r="O455" s="9">
        <v>47.1</v>
      </c>
      <c r="P455" s="9">
        <v>-5.9</v>
      </c>
      <c r="Q455" s="26" t="s">
        <v>3475</v>
      </c>
      <c r="R455" s="4"/>
      <c r="S455" s="1"/>
    </row>
    <row r="456" spans="1:19" ht="42.75">
      <c r="A456" s="1"/>
      <c r="B456" s="5" t="s">
        <v>16</v>
      </c>
      <c r="C456" s="6"/>
      <c r="D456" s="6"/>
      <c r="E456" s="6"/>
      <c r="F456" s="7" t="s">
        <v>16</v>
      </c>
      <c r="G456" s="6"/>
      <c r="H456" s="7" t="s">
        <v>16</v>
      </c>
      <c r="I456" s="4" t="s">
        <v>744</v>
      </c>
      <c r="J456" s="4" t="s">
        <v>745</v>
      </c>
      <c r="K456" s="6">
        <v>0</v>
      </c>
      <c r="L456" s="6">
        <v>0</v>
      </c>
      <c r="M456" s="6">
        <v>0</v>
      </c>
      <c r="N456" s="11">
        <v>1000</v>
      </c>
      <c r="O456" s="7" t="s">
        <v>18</v>
      </c>
      <c r="P456" s="7" t="s">
        <v>18</v>
      </c>
      <c r="Q456" s="4" t="s">
        <v>3476</v>
      </c>
      <c r="R456" s="4"/>
      <c r="S456" s="1"/>
    </row>
    <row r="457" spans="1:19" ht="42.75">
      <c r="A457" s="1"/>
      <c r="B457" s="5" t="s">
        <v>16</v>
      </c>
      <c r="C457" s="6"/>
      <c r="D457" s="6"/>
      <c r="E457" s="6"/>
      <c r="F457" s="7" t="s">
        <v>16</v>
      </c>
      <c r="G457" s="6"/>
      <c r="H457" s="7" t="s">
        <v>16</v>
      </c>
      <c r="I457" s="4" t="s">
        <v>746</v>
      </c>
      <c r="J457" s="4" t="s">
        <v>747</v>
      </c>
      <c r="K457" s="6">
        <v>450</v>
      </c>
      <c r="L457" s="6">
        <v>224</v>
      </c>
      <c r="M457" s="6">
        <v>261</v>
      </c>
      <c r="N457" s="11">
        <v>368</v>
      </c>
      <c r="O457" s="9">
        <v>81.8</v>
      </c>
      <c r="P457" s="9">
        <v>64.3</v>
      </c>
      <c r="Q457" s="26" t="s">
        <v>3477</v>
      </c>
      <c r="R457" s="4"/>
      <c r="S457" s="1"/>
    </row>
    <row r="458" spans="1:19" ht="42.75">
      <c r="A458" s="1"/>
      <c r="B458" s="5" t="s">
        <v>16</v>
      </c>
      <c r="C458" s="6"/>
      <c r="D458" s="6"/>
      <c r="E458" s="6"/>
      <c r="F458" s="7" t="s">
        <v>16</v>
      </c>
      <c r="G458" s="6"/>
      <c r="H458" s="7" t="s">
        <v>16</v>
      </c>
      <c r="I458" s="4" t="s">
        <v>748</v>
      </c>
      <c r="J458" s="4" t="s">
        <v>86</v>
      </c>
      <c r="K458" s="6">
        <v>400</v>
      </c>
      <c r="L458" s="6">
        <v>200</v>
      </c>
      <c r="M458" s="28" t="s">
        <v>2973</v>
      </c>
      <c r="N458" s="11">
        <v>100</v>
      </c>
      <c r="O458" s="9">
        <v>25</v>
      </c>
      <c r="P458" s="9">
        <v>-50</v>
      </c>
      <c r="Q458" s="4" t="s">
        <v>3478</v>
      </c>
      <c r="R458" s="4"/>
      <c r="S458" s="1"/>
    </row>
    <row r="459" spans="1:19" ht="28.5">
      <c r="A459" s="4" t="s">
        <v>749</v>
      </c>
      <c r="B459" s="5" t="s">
        <v>380</v>
      </c>
      <c r="C459" s="6">
        <v>116358151</v>
      </c>
      <c r="D459" s="6">
        <v>155716842</v>
      </c>
      <c r="E459" s="6">
        <v>39358691</v>
      </c>
      <c r="F459" s="8">
        <v>33.799999999999997</v>
      </c>
      <c r="G459" s="6">
        <v>322354689</v>
      </c>
      <c r="H459" s="8">
        <v>48.3</v>
      </c>
      <c r="I459" s="4" t="s">
        <v>16</v>
      </c>
      <c r="J459" s="4" t="s">
        <v>16</v>
      </c>
      <c r="K459" s="6"/>
      <c r="L459" s="6"/>
      <c r="M459" s="6"/>
      <c r="N459" s="11"/>
      <c r="O459" s="7" t="s">
        <v>16</v>
      </c>
      <c r="P459" s="7" t="s">
        <v>16</v>
      </c>
      <c r="Q459" s="4" t="s">
        <v>16</v>
      </c>
      <c r="R459" s="4"/>
      <c r="S459" s="1"/>
    </row>
    <row r="460" spans="1:19" ht="28.5">
      <c r="A460" s="4" t="s">
        <v>724</v>
      </c>
      <c r="B460" s="5" t="s">
        <v>16</v>
      </c>
      <c r="C460" s="6"/>
      <c r="D460" s="6"/>
      <c r="E460" s="6"/>
      <c r="F460" s="7" t="s">
        <v>16</v>
      </c>
      <c r="G460" s="6"/>
      <c r="H460" s="7" t="s">
        <v>16</v>
      </c>
      <c r="I460" s="4" t="s">
        <v>750</v>
      </c>
      <c r="J460" s="4" t="s">
        <v>152</v>
      </c>
      <c r="K460" s="6">
        <v>865</v>
      </c>
      <c r="L460" s="6">
        <v>450</v>
      </c>
      <c r="M460" s="6">
        <v>659</v>
      </c>
      <c r="N460" s="11">
        <v>473</v>
      </c>
      <c r="O460" s="9">
        <v>54.7</v>
      </c>
      <c r="P460" s="9">
        <v>5.0999999999999996</v>
      </c>
      <c r="Q460" s="4" t="s">
        <v>3479</v>
      </c>
      <c r="R460" s="4"/>
      <c r="S460" s="1"/>
    </row>
    <row r="461" spans="1:19" ht="42.75">
      <c r="A461" s="1"/>
      <c r="B461" s="5" t="s">
        <v>16</v>
      </c>
      <c r="C461" s="6"/>
      <c r="D461" s="6"/>
      <c r="E461" s="6"/>
      <c r="F461" s="7" t="s">
        <v>16</v>
      </c>
      <c r="G461" s="6"/>
      <c r="H461" s="7" t="s">
        <v>16</v>
      </c>
      <c r="I461" s="4" t="s">
        <v>751</v>
      </c>
      <c r="J461" s="4" t="s">
        <v>297</v>
      </c>
      <c r="K461" s="6">
        <v>60</v>
      </c>
      <c r="L461" s="6">
        <v>30</v>
      </c>
      <c r="M461" s="6">
        <v>4</v>
      </c>
      <c r="N461" s="11">
        <v>18</v>
      </c>
      <c r="O461" s="9">
        <v>30</v>
      </c>
      <c r="P461" s="9">
        <v>-40</v>
      </c>
      <c r="Q461" s="4" t="s">
        <v>3480</v>
      </c>
      <c r="R461" s="4"/>
      <c r="S461" s="1"/>
    </row>
    <row r="462" spans="1:19" ht="28.5">
      <c r="A462" s="4" t="s">
        <v>752</v>
      </c>
      <c r="B462" s="5" t="s">
        <v>22</v>
      </c>
      <c r="C462" s="6">
        <v>2480428</v>
      </c>
      <c r="D462" s="6">
        <v>6255133</v>
      </c>
      <c r="E462" s="6">
        <v>3774705</v>
      </c>
      <c r="F462" s="8">
        <v>152.19999999999999</v>
      </c>
      <c r="G462" s="6">
        <v>13938495</v>
      </c>
      <c r="H462" s="8">
        <v>44.9</v>
      </c>
      <c r="I462" s="4" t="s">
        <v>16</v>
      </c>
      <c r="J462" s="4" t="s">
        <v>16</v>
      </c>
      <c r="K462" s="6"/>
      <c r="L462" s="6"/>
      <c r="M462" s="6"/>
      <c r="N462" s="11"/>
      <c r="O462" s="7" t="s">
        <v>16</v>
      </c>
      <c r="P462" s="7" t="s">
        <v>16</v>
      </c>
      <c r="Q462" s="4" t="s">
        <v>16</v>
      </c>
      <c r="R462" s="4"/>
      <c r="S462" s="1"/>
    </row>
    <row r="463" spans="1:19" ht="28.5">
      <c r="A463" s="4" t="s">
        <v>753</v>
      </c>
      <c r="B463" s="5" t="s">
        <v>16</v>
      </c>
      <c r="C463" s="6"/>
      <c r="D463" s="6"/>
      <c r="E463" s="6"/>
      <c r="F463" s="7" t="s">
        <v>16</v>
      </c>
      <c r="G463" s="6"/>
      <c r="H463" s="7" t="s">
        <v>16</v>
      </c>
      <c r="I463" s="4" t="s">
        <v>754</v>
      </c>
      <c r="J463" s="4" t="s">
        <v>755</v>
      </c>
      <c r="K463" s="6">
        <v>70</v>
      </c>
      <c r="L463" s="6">
        <v>0</v>
      </c>
      <c r="M463" s="6">
        <v>0</v>
      </c>
      <c r="N463" s="11">
        <v>0</v>
      </c>
      <c r="O463" s="7" t="s">
        <v>18</v>
      </c>
      <c r="P463" s="9">
        <v>0</v>
      </c>
      <c r="Q463" s="4" t="s">
        <v>16</v>
      </c>
      <c r="R463" s="4"/>
      <c r="S463" s="1"/>
    </row>
    <row r="464" spans="1:19" ht="28.5">
      <c r="A464" s="1"/>
      <c r="B464" s="5" t="s">
        <v>16</v>
      </c>
      <c r="C464" s="6"/>
      <c r="D464" s="6"/>
      <c r="E464" s="6"/>
      <c r="F464" s="7" t="s">
        <v>16</v>
      </c>
      <c r="G464" s="6"/>
      <c r="H464" s="7" t="s">
        <v>16</v>
      </c>
      <c r="I464" s="4" t="s">
        <v>756</v>
      </c>
      <c r="J464" s="4" t="s">
        <v>745</v>
      </c>
      <c r="K464" s="6">
        <v>2</v>
      </c>
      <c r="L464" s="6">
        <v>0</v>
      </c>
      <c r="M464" s="6">
        <v>0</v>
      </c>
      <c r="N464" s="11">
        <v>0</v>
      </c>
      <c r="O464" s="7" t="s">
        <v>18</v>
      </c>
      <c r="P464" s="9">
        <v>0</v>
      </c>
      <c r="Q464" s="4" t="s">
        <v>16</v>
      </c>
      <c r="R464" s="4"/>
      <c r="S464" s="1"/>
    </row>
    <row r="465" spans="1:19" ht="28.5">
      <c r="A465" s="1"/>
      <c r="B465" s="5" t="s">
        <v>16</v>
      </c>
      <c r="C465" s="6"/>
      <c r="D465" s="6"/>
      <c r="E465" s="6"/>
      <c r="F465" s="7" t="s">
        <v>16</v>
      </c>
      <c r="G465" s="6"/>
      <c r="H465" s="7" t="s">
        <v>16</v>
      </c>
      <c r="I465" s="4" t="s">
        <v>757</v>
      </c>
      <c r="J465" s="4" t="s">
        <v>758</v>
      </c>
      <c r="K465" s="6">
        <v>7</v>
      </c>
      <c r="L465" s="6">
        <v>2</v>
      </c>
      <c r="M465" s="6">
        <v>2</v>
      </c>
      <c r="N465" s="11">
        <v>2</v>
      </c>
      <c r="O465" s="9">
        <v>28.6</v>
      </c>
      <c r="P465" s="9">
        <v>0</v>
      </c>
      <c r="Q465" s="4" t="s">
        <v>16</v>
      </c>
      <c r="R465" s="4"/>
      <c r="S465" s="1"/>
    </row>
    <row r="466" spans="1:19" ht="28.5">
      <c r="A466" s="1"/>
      <c r="B466" s="5" t="s">
        <v>16</v>
      </c>
      <c r="C466" s="6"/>
      <c r="D466" s="6"/>
      <c r="E466" s="6"/>
      <c r="F466" s="7" t="s">
        <v>16</v>
      </c>
      <c r="G466" s="6"/>
      <c r="H466" s="7" t="s">
        <v>16</v>
      </c>
      <c r="I466" s="4" t="s">
        <v>759</v>
      </c>
      <c r="J466" s="4" t="s">
        <v>297</v>
      </c>
      <c r="K466" s="6">
        <v>20</v>
      </c>
      <c r="L466" s="6">
        <v>10</v>
      </c>
      <c r="M466" s="6">
        <v>0</v>
      </c>
      <c r="N466" s="11">
        <v>10</v>
      </c>
      <c r="O466" s="9">
        <v>50</v>
      </c>
      <c r="P466" s="9">
        <v>0</v>
      </c>
      <c r="Q466" s="4" t="s">
        <v>16</v>
      </c>
      <c r="R466" s="4"/>
      <c r="S466" s="1"/>
    </row>
    <row r="467" spans="1:19" ht="28.5">
      <c r="A467" s="1"/>
      <c r="B467" s="5" t="s">
        <v>16</v>
      </c>
      <c r="C467" s="6"/>
      <c r="D467" s="6"/>
      <c r="E467" s="6"/>
      <c r="F467" s="7" t="s">
        <v>16</v>
      </c>
      <c r="G467" s="6"/>
      <c r="H467" s="7" t="s">
        <v>16</v>
      </c>
      <c r="I467" s="4" t="s">
        <v>759</v>
      </c>
      <c r="J467" s="4" t="s">
        <v>760</v>
      </c>
      <c r="K467" s="6">
        <v>1400</v>
      </c>
      <c r="L467" s="6">
        <v>700</v>
      </c>
      <c r="M467" s="6">
        <v>0</v>
      </c>
      <c r="N467" s="11">
        <v>903</v>
      </c>
      <c r="O467" s="9">
        <v>64.5</v>
      </c>
      <c r="P467" s="9">
        <v>29</v>
      </c>
      <c r="Q467" s="4" t="s">
        <v>3481</v>
      </c>
      <c r="R467" s="4"/>
      <c r="S467" s="1"/>
    </row>
    <row r="468" spans="1:19" ht="42.75">
      <c r="A468" s="1"/>
      <c r="B468" s="5" t="s">
        <v>16</v>
      </c>
      <c r="C468" s="6"/>
      <c r="D468" s="6"/>
      <c r="E468" s="6"/>
      <c r="F468" s="7" t="s">
        <v>16</v>
      </c>
      <c r="G468" s="6"/>
      <c r="H468" s="7" t="s">
        <v>16</v>
      </c>
      <c r="I468" s="4" t="s">
        <v>761</v>
      </c>
      <c r="J468" s="4" t="s">
        <v>297</v>
      </c>
      <c r="K468" s="6">
        <v>8</v>
      </c>
      <c r="L468" s="6">
        <v>4</v>
      </c>
      <c r="M468" s="6">
        <v>0</v>
      </c>
      <c r="N468" s="11">
        <v>0</v>
      </c>
      <c r="O468" s="7" t="s">
        <v>18</v>
      </c>
      <c r="P468" s="7" t="s">
        <v>18</v>
      </c>
      <c r="Q468" s="4" t="s">
        <v>3482</v>
      </c>
      <c r="R468" s="4"/>
      <c r="S468" s="1"/>
    </row>
    <row r="469" spans="1:19" ht="42.75">
      <c r="A469" s="1"/>
      <c r="B469" s="5" t="s">
        <v>16</v>
      </c>
      <c r="C469" s="6"/>
      <c r="D469" s="6"/>
      <c r="E469" s="6"/>
      <c r="F469" s="7" t="s">
        <v>16</v>
      </c>
      <c r="G469" s="6"/>
      <c r="H469" s="7" t="s">
        <v>16</v>
      </c>
      <c r="I469" s="4" t="s">
        <v>761</v>
      </c>
      <c r="J469" s="4" t="s">
        <v>760</v>
      </c>
      <c r="K469" s="6">
        <v>270</v>
      </c>
      <c r="L469" s="6">
        <v>30</v>
      </c>
      <c r="M469" s="6">
        <v>0</v>
      </c>
      <c r="N469" s="11">
        <v>0</v>
      </c>
      <c r="O469" s="7" t="s">
        <v>18</v>
      </c>
      <c r="P469" s="7" t="s">
        <v>18</v>
      </c>
      <c r="Q469" s="4" t="s">
        <v>3482</v>
      </c>
      <c r="R469" s="4"/>
      <c r="S469" s="1"/>
    </row>
    <row r="470" spans="1:19" ht="28.5">
      <c r="A470" s="1"/>
      <c r="B470" s="5" t="s">
        <v>16</v>
      </c>
      <c r="C470" s="6"/>
      <c r="D470" s="6"/>
      <c r="E470" s="6"/>
      <c r="F470" s="7" t="s">
        <v>16</v>
      </c>
      <c r="G470" s="6"/>
      <c r="H470" s="7" t="s">
        <v>16</v>
      </c>
      <c r="I470" s="4" t="s">
        <v>762</v>
      </c>
      <c r="J470" s="4" t="s">
        <v>297</v>
      </c>
      <c r="K470" s="6">
        <v>3</v>
      </c>
      <c r="L470" s="6">
        <v>0</v>
      </c>
      <c r="M470" s="6">
        <v>0</v>
      </c>
      <c r="N470" s="11">
        <v>0</v>
      </c>
      <c r="O470" s="7" t="s">
        <v>18</v>
      </c>
      <c r="P470" s="9">
        <v>0</v>
      </c>
      <c r="Q470" s="4" t="s">
        <v>16</v>
      </c>
      <c r="R470" s="4"/>
      <c r="S470" s="1"/>
    </row>
    <row r="471" spans="1:19" ht="28.5">
      <c r="A471" s="1"/>
      <c r="B471" s="5" t="s">
        <v>16</v>
      </c>
      <c r="C471" s="6"/>
      <c r="D471" s="6"/>
      <c r="E471" s="6"/>
      <c r="F471" s="7" t="s">
        <v>16</v>
      </c>
      <c r="G471" s="6"/>
      <c r="H471" s="7" t="s">
        <v>16</v>
      </c>
      <c r="I471" s="4" t="s">
        <v>762</v>
      </c>
      <c r="J471" s="4" t="s">
        <v>760</v>
      </c>
      <c r="K471" s="6">
        <v>100</v>
      </c>
      <c r="L471" s="6">
        <v>0</v>
      </c>
      <c r="M471" s="6">
        <v>0</v>
      </c>
      <c r="N471" s="11">
        <v>0</v>
      </c>
      <c r="O471" s="7" t="s">
        <v>18</v>
      </c>
      <c r="P471" s="9">
        <v>0</v>
      </c>
      <c r="Q471" s="4" t="s">
        <v>16</v>
      </c>
      <c r="R471" s="4"/>
      <c r="S471" s="1"/>
    </row>
    <row r="472" spans="1:19" ht="57">
      <c r="A472" s="1"/>
      <c r="B472" s="5" t="s">
        <v>16</v>
      </c>
      <c r="C472" s="6"/>
      <c r="D472" s="6"/>
      <c r="E472" s="6"/>
      <c r="F472" s="7" t="s">
        <v>16</v>
      </c>
      <c r="G472" s="6"/>
      <c r="H472" s="7" t="s">
        <v>16</v>
      </c>
      <c r="I472" s="4" t="s">
        <v>763</v>
      </c>
      <c r="J472" s="4" t="s">
        <v>760</v>
      </c>
      <c r="K472" s="6">
        <v>200</v>
      </c>
      <c r="L472" s="6">
        <v>0</v>
      </c>
      <c r="M472" s="6">
        <v>0</v>
      </c>
      <c r="N472" s="11">
        <v>0</v>
      </c>
      <c r="O472" s="7" t="s">
        <v>18</v>
      </c>
      <c r="P472" s="9">
        <v>0</v>
      </c>
      <c r="Q472" s="4" t="s">
        <v>16</v>
      </c>
      <c r="R472" s="4"/>
      <c r="S472" s="1"/>
    </row>
    <row r="473" spans="1:19" ht="71.25">
      <c r="A473" s="1"/>
      <c r="B473" s="5" t="s">
        <v>16</v>
      </c>
      <c r="C473" s="6"/>
      <c r="D473" s="6"/>
      <c r="E473" s="6"/>
      <c r="F473" s="7" t="s">
        <v>16</v>
      </c>
      <c r="G473" s="6"/>
      <c r="H473" s="7" t="s">
        <v>16</v>
      </c>
      <c r="I473" s="4" t="s">
        <v>764</v>
      </c>
      <c r="J473" s="4" t="s">
        <v>297</v>
      </c>
      <c r="K473" s="6">
        <v>40</v>
      </c>
      <c r="L473" s="6">
        <v>20</v>
      </c>
      <c r="M473" s="6">
        <v>11</v>
      </c>
      <c r="N473" s="11">
        <v>30</v>
      </c>
      <c r="O473" s="9">
        <v>75</v>
      </c>
      <c r="P473" s="9">
        <v>50</v>
      </c>
      <c r="Q473" s="4" t="s">
        <v>3483</v>
      </c>
      <c r="R473" s="4"/>
      <c r="S473" s="1"/>
    </row>
    <row r="474" spans="1:19" ht="71.25">
      <c r="A474" s="1"/>
      <c r="B474" s="5" t="s">
        <v>16</v>
      </c>
      <c r="C474" s="6"/>
      <c r="D474" s="6"/>
      <c r="E474" s="6"/>
      <c r="F474" s="7" t="s">
        <v>16</v>
      </c>
      <c r="G474" s="6"/>
      <c r="H474" s="7" t="s">
        <v>16</v>
      </c>
      <c r="I474" s="4" t="s">
        <v>764</v>
      </c>
      <c r="J474" s="4" t="s">
        <v>760</v>
      </c>
      <c r="K474" s="6">
        <v>350</v>
      </c>
      <c r="L474" s="6">
        <v>0</v>
      </c>
      <c r="M474" s="6">
        <v>225</v>
      </c>
      <c r="N474" s="11">
        <v>0</v>
      </c>
      <c r="O474" s="7" t="s">
        <v>57</v>
      </c>
      <c r="P474" s="9">
        <v>0</v>
      </c>
      <c r="Q474" s="4" t="s">
        <v>16</v>
      </c>
      <c r="R474" s="4"/>
      <c r="S474" s="1"/>
    </row>
    <row r="475" spans="1:19" ht="71.25">
      <c r="A475" s="1"/>
      <c r="B475" s="5" t="s">
        <v>16</v>
      </c>
      <c r="C475" s="6"/>
      <c r="D475" s="6"/>
      <c r="E475" s="6"/>
      <c r="F475" s="7" t="s">
        <v>16</v>
      </c>
      <c r="G475" s="6"/>
      <c r="H475" s="7" t="s">
        <v>16</v>
      </c>
      <c r="I475" s="4" t="s">
        <v>3485</v>
      </c>
      <c r="J475" s="4" t="s">
        <v>765</v>
      </c>
      <c r="K475" s="6">
        <v>10</v>
      </c>
      <c r="L475" s="6">
        <v>4</v>
      </c>
      <c r="M475" s="6">
        <v>0</v>
      </c>
      <c r="N475" s="11">
        <v>6</v>
      </c>
      <c r="O475" s="9">
        <v>60</v>
      </c>
      <c r="P475" s="9">
        <v>50</v>
      </c>
      <c r="Q475" s="4" t="s">
        <v>3484</v>
      </c>
      <c r="R475" s="4"/>
      <c r="S475" s="1"/>
    </row>
    <row r="476" spans="1:19" ht="28.5">
      <c r="A476" s="1"/>
      <c r="B476" s="5" t="s">
        <v>16</v>
      </c>
      <c r="C476" s="6"/>
      <c r="D476" s="6"/>
      <c r="E476" s="6"/>
      <c r="F476" s="7" t="s">
        <v>16</v>
      </c>
      <c r="G476" s="6"/>
      <c r="H476" s="7" t="s">
        <v>16</v>
      </c>
      <c r="I476" s="4" t="s">
        <v>766</v>
      </c>
      <c r="J476" s="4" t="s">
        <v>767</v>
      </c>
      <c r="K476" s="6">
        <v>15</v>
      </c>
      <c r="L476" s="6">
        <v>5</v>
      </c>
      <c r="M476" s="6">
        <v>4</v>
      </c>
      <c r="N476" s="11">
        <v>2</v>
      </c>
      <c r="O476" s="9">
        <v>13.3</v>
      </c>
      <c r="P476" s="9">
        <v>-60</v>
      </c>
      <c r="Q476" s="4" t="s">
        <v>3486</v>
      </c>
      <c r="R476" s="4"/>
      <c r="S476" s="1"/>
    </row>
    <row r="477" spans="1:19">
      <c r="A477" s="1"/>
      <c r="B477" s="5" t="s">
        <v>16</v>
      </c>
      <c r="C477" s="6"/>
      <c r="D477" s="6"/>
      <c r="E477" s="6"/>
      <c r="F477" s="7" t="s">
        <v>16</v>
      </c>
      <c r="G477" s="6"/>
      <c r="H477" s="7" t="s">
        <v>16</v>
      </c>
      <c r="I477" s="4" t="s">
        <v>768</v>
      </c>
      <c r="J477" s="4" t="s">
        <v>769</v>
      </c>
      <c r="K477" s="6">
        <v>10</v>
      </c>
      <c r="L477" s="6">
        <v>5</v>
      </c>
      <c r="M477" s="6">
        <v>0</v>
      </c>
      <c r="N477" s="11">
        <v>5</v>
      </c>
      <c r="O477" s="9">
        <v>50</v>
      </c>
      <c r="P477" s="9">
        <v>0</v>
      </c>
      <c r="Q477" s="4" t="s">
        <v>16</v>
      </c>
      <c r="R477" s="4"/>
      <c r="S477" s="1"/>
    </row>
    <row r="478" spans="1:19" ht="57">
      <c r="A478" s="1"/>
      <c r="B478" s="5" t="s">
        <v>16</v>
      </c>
      <c r="C478" s="6"/>
      <c r="D478" s="6"/>
      <c r="E478" s="6"/>
      <c r="F478" s="7" t="s">
        <v>16</v>
      </c>
      <c r="G478" s="6"/>
      <c r="H478" s="7" t="s">
        <v>16</v>
      </c>
      <c r="I478" s="4" t="s">
        <v>770</v>
      </c>
      <c r="J478" s="4" t="s">
        <v>765</v>
      </c>
      <c r="K478" s="6">
        <v>2</v>
      </c>
      <c r="L478" s="6">
        <v>0</v>
      </c>
      <c r="M478" s="28" t="s">
        <v>2973</v>
      </c>
      <c r="N478" s="11">
        <v>0</v>
      </c>
      <c r="O478" s="7" t="s">
        <v>18</v>
      </c>
      <c r="P478" s="9">
        <v>0</v>
      </c>
      <c r="Q478" s="4" t="s">
        <v>16</v>
      </c>
      <c r="R478" s="4"/>
      <c r="S478" s="1"/>
    </row>
    <row r="479" spans="1:19" ht="42.75">
      <c r="A479" s="1"/>
      <c r="B479" s="5" t="s">
        <v>16</v>
      </c>
      <c r="C479" s="6"/>
      <c r="D479" s="6"/>
      <c r="E479" s="6"/>
      <c r="F479" s="7" t="s">
        <v>16</v>
      </c>
      <c r="G479" s="6"/>
      <c r="H479" s="7" t="s">
        <v>16</v>
      </c>
      <c r="I479" s="4" t="s">
        <v>771</v>
      </c>
      <c r="J479" s="4" t="s">
        <v>297</v>
      </c>
      <c r="K479" s="6">
        <v>24</v>
      </c>
      <c r="L479" s="6">
        <v>8</v>
      </c>
      <c r="M479" s="28" t="s">
        <v>2973</v>
      </c>
      <c r="N479" s="11">
        <v>8</v>
      </c>
      <c r="O479" s="9">
        <v>33.299999999999997</v>
      </c>
      <c r="P479" s="9">
        <v>0</v>
      </c>
      <c r="Q479" s="4" t="s">
        <v>16</v>
      </c>
      <c r="R479" s="4"/>
      <c r="S479" s="1"/>
    </row>
    <row r="480" spans="1:19" ht="42.75">
      <c r="A480" s="1"/>
      <c r="B480" s="5" t="s">
        <v>16</v>
      </c>
      <c r="C480" s="6"/>
      <c r="D480" s="6"/>
      <c r="E480" s="6"/>
      <c r="F480" s="7" t="s">
        <v>16</v>
      </c>
      <c r="G480" s="6"/>
      <c r="H480" s="7" t="s">
        <v>16</v>
      </c>
      <c r="I480" s="4" t="s">
        <v>771</v>
      </c>
      <c r="J480" s="4" t="s">
        <v>760</v>
      </c>
      <c r="K480" s="6">
        <v>1080</v>
      </c>
      <c r="L480" s="6">
        <v>360</v>
      </c>
      <c r="M480" s="28" t="s">
        <v>2973</v>
      </c>
      <c r="N480" s="11">
        <v>360</v>
      </c>
      <c r="O480" s="9">
        <v>33.299999999999997</v>
      </c>
      <c r="P480" s="9">
        <v>0</v>
      </c>
      <c r="Q480" s="4" t="s">
        <v>16</v>
      </c>
      <c r="R480" s="4"/>
      <c r="S480" s="1"/>
    </row>
    <row r="481" spans="1:19" s="23" customFormat="1" ht="15">
      <c r="A481" s="19" t="s">
        <v>772</v>
      </c>
      <c r="B481" s="13" t="s">
        <v>16</v>
      </c>
      <c r="C481" s="20"/>
      <c r="D481" s="20"/>
      <c r="E481" s="20"/>
      <c r="F481" s="21" t="s">
        <v>16</v>
      </c>
      <c r="G481" s="20"/>
      <c r="H481" s="21" t="s">
        <v>16</v>
      </c>
      <c r="I481" s="19" t="s">
        <v>16</v>
      </c>
      <c r="J481" s="19" t="s">
        <v>16</v>
      </c>
      <c r="K481" s="20"/>
      <c r="L481" s="20"/>
      <c r="M481" s="20"/>
      <c r="N481" s="22"/>
      <c r="O481" s="21" t="s">
        <v>16</v>
      </c>
      <c r="P481" s="21" t="s">
        <v>16</v>
      </c>
      <c r="Q481" s="19" t="s">
        <v>16</v>
      </c>
      <c r="R481" s="19"/>
      <c r="S481" s="18"/>
    </row>
    <row r="482" spans="1:19" ht="28.5">
      <c r="A482" s="4" t="s">
        <v>773</v>
      </c>
      <c r="B482" s="5" t="s">
        <v>22</v>
      </c>
      <c r="C482" s="6">
        <v>1094021437</v>
      </c>
      <c r="D482" s="6">
        <v>716313813</v>
      </c>
      <c r="E482" s="6">
        <v>-377707624</v>
      </c>
      <c r="F482" s="8">
        <v>-34.5</v>
      </c>
      <c r="G482" s="6">
        <v>1888694458</v>
      </c>
      <c r="H482" s="8">
        <v>37.9</v>
      </c>
      <c r="I482" s="4" t="s">
        <v>16</v>
      </c>
      <c r="J482" s="4" t="s">
        <v>16</v>
      </c>
      <c r="K482" s="6"/>
      <c r="L482" s="6"/>
      <c r="M482" s="6"/>
      <c r="N482" s="11"/>
      <c r="O482" s="7" t="s">
        <v>16</v>
      </c>
      <c r="P482" s="7" t="s">
        <v>16</v>
      </c>
      <c r="Q482" s="4" t="s">
        <v>16</v>
      </c>
      <c r="R482" s="4"/>
      <c r="S482" s="1"/>
    </row>
    <row r="483" spans="1:19">
      <c r="A483" s="1"/>
      <c r="B483" s="5" t="s">
        <v>16</v>
      </c>
      <c r="C483" s="6"/>
      <c r="D483" s="6"/>
      <c r="E483" s="6"/>
      <c r="F483" s="7" t="s">
        <v>16</v>
      </c>
      <c r="G483" s="6"/>
      <c r="H483" s="7" t="s">
        <v>16</v>
      </c>
      <c r="I483" s="4" t="s">
        <v>619</v>
      </c>
      <c r="J483" s="4" t="s">
        <v>510</v>
      </c>
      <c r="K483" s="6">
        <v>1850</v>
      </c>
      <c r="L483" s="6">
        <v>0</v>
      </c>
      <c r="M483" s="6">
        <v>0</v>
      </c>
      <c r="N483" s="11">
        <v>0</v>
      </c>
      <c r="O483" s="7" t="s">
        <v>18</v>
      </c>
      <c r="P483" s="9">
        <v>0</v>
      </c>
      <c r="Q483" s="4" t="s">
        <v>16</v>
      </c>
      <c r="R483" s="4"/>
      <c r="S483" s="1"/>
    </row>
    <row r="484" spans="1:19">
      <c r="A484" s="1"/>
      <c r="B484" s="5" t="s">
        <v>16</v>
      </c>
      <c r="C484" s="6"/>
      <c r="D484" s="6"/>
      <c r="E484" s="6"/>
      <c r="F484" s="7" t="s">
        <v>16</v>
      </c>
      <c r="G484" s="6"/>
      <c r="H484" s="7" t="s">
        <v>16</v>
      </c>
      <c r="I484" s="4" t="s">
        <v>618</v>
      </c>
      <c r="J484" s="4" t="s">
        <v>510</v>
      </c>
      <c r="K484" s="6">
        <v>250</v>
      </c>
      <c r="L484" s="6">
        <v>0</v>
      </c>
      <c r="M484" s="6">
        <v>0</v>
      </c>
      <c r="N484" s="11">
        <v>0</v>
      </c>
      <c r="O484" s="7" t="s">
        <v>18</v>
      </c>
      <c r="P484" s="9">
        <v>0</v>
      </c>
      <c r="Q484" s="4" t="s">
        <v>16</v>
      </c>
      <c r="R484" s="4"/>
      <c r="S484" s="1"/>
    </row>
    <row r="485" spans="1:19">
      <c r="A485" s="1"/>
      <c r="B485" s="5" t="s">
        <v>16</v>
      </c>
      <c r="C485" s="6"/>
      <c r="D485" s="6"/>
      <c r="E485" s="6"/>
      <c r="F485" s="7" t="s">
        <v>16</v>
      </c>
      <c r="G485" s="6"/>
      <c r="H485" s="7" t="s">
        <v>16</v>
      </c>
      <c r="I485" s="4" t="s">
        <v>775</v>
      </c>
      <c r="J485" s="4" t="s">
        <v>312</v>
      </c>
      <c r="K485" s="6">
        <v>5000</v>
      </c>
      <c r="L485" s="6">
        <v>2000</v>
      </c>
      <c r="M485" s="6">
        <v>2067</v>
      </c>
      <c r="N485" s="11">
        <v>1677</v>
      </c>
      <c r="O485" s="9">
        <v>33.5</v>
      </c>
      <c r="P485" s="9">
        <v>-16.100000000000001</v>
      </c>
      <c r="Q485" s="4" t="s">
        <v>3498</v>
      </c>
      <c r="R485" s="4"/>
      <c r="S485" s="1"/>
    </row>
    <row r="486" spans="1:19" ht="42.75">
      <c r="A486" s="1"/>
      <c r="B486" s="5" t="s">
        <v>16</v>
      </c>
      <c r="C486" s="6"/>
      <c r="D486" s="6"/>
      <c r="E486" s="6"/>
      <c r="F486" s="7" t="s">
        <v>16</v>
      </c>
      <c r="G486" s="6"/>
      <c r="H486" s="7" t="s">
        <v>16</v>
      </c>
      <c r="I486" s="4" t="s">
        <v>776</v>
      </c>
      <c r="J486" s="4" t="s">
        <v>510</v>
      </c>
      <c r="K486" s="6">
        <v>3395</v>
      </c>
      <c r="L486" s="6">
        <v>1695</v>
      </c>
      <c r="M486" s="6">
        <v>1053</v>
      </c>
      <c r="N486" s="11">
        <v>879</v>
      </c>
      <c r="O486" s="9">
        <v>25.9</v>
      </c>
      <c r="P486" s="9">
        <v>-48.1</v>
      </c>
      <c r="Q486" s="4" t="s">
        <v>3499</v>
      </c>
      <c r="R486" s="4"/>
      <c r="S486" s="1"/>
    </row>
    <row r="487" spans="1:19" ht="28.5">
      <c r="A487" s="4" t="s">
        <v>777</v>
      </c>
      <c r="B487" s="5" t="s">
        <v>52</v>
      </c>
      <c r="C487" s="6">
        <v>167628115</v>
      </c>
      <c r="D487" s="6">
        <v>251083703</v>
      </c>
      <c r="E487" s="6">
        <v>83455588</v>
      </c>
      <c r="F487" s="8">
        <v>49.8</v>
      </c>
      <c r="G487" s="6">
        <v>628362760</v>
      </c>
      <c r="H487" s="8">
        <v>40</v>
      </c>
      <c r="I487" s="4" t="s">
        <v>16</v>
      </c>
      <c r="J487" s="4" t="s">
        <v>16</v>
      </c>
      <c r="K487" s="6"/>
      <c r="L487" s="6"/>
      <c r="M487" s="6"/>
      <c r="N487" s="11"/>
      <c r="O487" s="7" t="s">
        <v>16</v>
      </c>
      <c r="P487" s="7" t="s">
        <v>16</v>
      </c>
      <c r="Q487" s="4" t="s">
        <v>16</v>
      </c>
      <c r="R487" s="4"/>
      <c r="S487" s="1"/>
    </row>
    <row r="488" spans="1:19">
      <c r="A488" s="1"/>
      <c r="B488" s="5" t="s">
        <v>380</v>
      </c>
      <c r="C488" s="6"/>
      <c r="D488" s="6">
        <v>0</v>
      </c>
      <c r="E488" s="6">
        <v>0</v>
      </c>
      <c r="F488" s="7" t="s">
        <v>18</v>
      </c>
      <c r="G488" s="6">
        <v>15061889</v>
      </c>
      <c r="H488" s="7" t="s">
        <v>18</v>
      </c>
      <c r="I488" s="4" t="s">
        <v>16</v>
      </c>
      <c r="J488" s="4" t="s">
        <v>16</v>
      </c>
      <c r="K488" s="6"/>
      <c r="L488" s="6"/>
      <c r="M488" s="6"/>
      <c r="N488" s="11"/>
      <c r="O488" s="7" t="s">
        <v>16</v>
      </c>
      <c r="P488" s="7" t="s">
        <v>16</v>
      </c>
      <c r="Q488" s="4" t="s">
        <v>16</v>
      </c>
      <c r="R488" s="4"/>
      <c r="S488" s="1"/>
    </row>
    <row r="489" spans="1:19" ht="28.5">
      <c r="A489" s="4" t="s">
        <v>774</v>
      </c>
      <c r="B489" s="5" t="s">
        <v>16</v>
      </c>
      <c r="C489" s="6"/>
      <c r="D489" s="6"/>
      <c r="E489" s="6"/>
      <c r="F489" s="7" t="s">
        <v>16</v>
      </c>
      <c r="G489" s="6"/>
      <c r="H489" s="7" t="s">
        <v>16</v>
      </c>
      <c r="I489" s="4" t="s">
        <v>778</v>
      </c>
      <c r="J489" s="4" t="s">
        <v>55</v>
      </c>
      <c r="K489" s="6">
        <v>540000</v>
      </c>
      <c r="L489" s="6">
        <v>262100</v>
      </c>
      <c r="M489" s="6">
        <v>265100</v>
      </c>
      <c r="N489" s="11">
        <v>264400</v>
      </c>
      <c r="O489" s="9">
        <v>49</v>
      </c>
      <c r="P489" s="9">
        <v>0.9</v>
      </c>
      <c r="Q489" s="4" t="s">
        <v>3500</v>
      </c>
      <c r="R489" s="4"/>
      <c r="S489" s="1"/>
    </row>
    <row r="490" spans="1:19" ht="28.5">
      <c r="A490" s="1"/>
      <c r="B490" s="5" t="s">
        <v>16</v>
      </c>
      <c r="C490" s="6"/>
      <c r="D490" s="6"/>
      <c r="E490" s="6"/>
      <c r="F490" s="7" t="s">
        <v>16</v>
      </c>
      <c r="G490" s="6"/>
      <c r="H490" s="7" t="s">
        <v>16</v>
      </c>
      <c r="I490" s="4" t="s">
        <v>779</v>
      </c>
      <c r="J490" s="4" t="s">
        <v>677</v>
      </c>
      <c r="K490" s="6">
        <v>10000</v>
      </c>
      <c r="L490" s="6">
        <v>2000</v>
      </c>
      <c r="M490" s="6">
        <v>2000</v>
      </c>
      <c r="N490" s="11">
        <v>2000</v>
      </c>
      <c r="O490" s="9">
        <v>20</v>
      </c>
      <c r="P490" s="9">
        <v>0</v>
      </c>
      <c r="Q490" s="4" t="s">
        <v>16</v>
      </c>
      <c r="R490" s="4"/>
      <c r="S490" s="1"/>
    </row>
    <row r="491" spans="1:19" ht="28.5">
      <c r="A491" s="1"/>
      <c r="B491" s="5" t="s">
        <v>16</v>
      </c>
      <c r="C491" s="6"/>
      <c r="D491" s="6"/>
      <c r="E491" s="6"/>
      <c r="F491" s="7" t="s">
        <v>16</v>
      </c>
      <c r="G491" s="6"/>
      <c r="H491" s="7" t="s">
        <v>16</v>
      </c>
      <c r="I491" s="4" t="s">
        <v>779</v>
      </c>
      <c r="J491" s="4" t="s">
        <v>523</v>
      </c>
      <c r="K491" s="6">
        <v>10</v>
      </c>
      <c r="L491" s="6">
        <v>2</v>
      </c>
      <c r="M491" s="6">
        <v>2</v>
      </c>
      <c r="N491" s="11">
        <v>2</v>
      </c>
      <c r="O491" s="9">
        <v>20</v>
      </c>
      <c r="P491" s="9">
        <v>0</v>
      </c>
      <c r="Q491" s="4" t="s">
        <v>16</v>
      </c>
      <c r="R491" s="4"/>
      <c r="S491" s="1"/>
    </row>
    <row r="492" spans="1:19" ht="28.5">
      <c r="A492" s="4" t="s">
        <v>780</v>
      </c>
      <c r="B492" s="5" t="s">
        <v>92</v>
      </c>
      <c r="C492" s="6">
        <v>784343774</v>
      </c>
      <c r="D492" s="6">
        <v>946478171</v>
      </c>
      <c r="E492" s="6">
        <v>162134397</v>
      </c>
      <c r="F492" s="8">
        <v>20.7</v>
      </c>
      <c r="G492" s="6">
        <v>1917200000</v>
      </c>
      <c r="H492" s="8">
        <v>49.4</v>
      </c>
      <c r="I492" s="4" t="s">
        <v>16</v>
      </c>
      <c r="J492" s="4" t="s">
        <v>16</v>
      </c>
      <c r="K492" s="6"/>
      <c r="L492" s="6"/>
      <c r="M492" s="6"/>
      <c r="N492" s="11"/>
      <c r="O492" s="7" t="s">
        <v>16</v>
      </c>
      <c r="P492" s="7" t="s">
        <v>16</v>
      </c>
      <c r="Q492" s="4" t="s">
        <v>16</v>
      </c>
      <c r="R492" s="4"/>
      <c r="S492" s="1"/>
    </row>
    <row r="493" spans="1:19">
      <c r="A493" s="4" t="s">
        <v>774</v>
      </c>
      <c r="B493" s="5" t="s">
        <v>16</v>
      </c>
      <c r="C493" s="6"/>
      <c r="D493" s="6"/>
      <c r="E493" s="6"/>
      <c r="F493" s="7" t="s">
        <v>16</v>
      </c>
      <c r="G493" s="6"/>
      <c r="H493" s="7" t="s">
        <v>16</v>
      </c>
      <c r="I493" s="4" t="s">
        <v>95</v>
      </c>
      <c r="J493" s="4" t="s">
        <v>96</v>
      </c>
      <c r="K493" s="6">
        <v>7430</v>
      </c>
      <c r="L493" s="6">
        <v>7430</v>
      </c>
      <c r="M493" s="6">
        <v>7293</v>
      </c>
      <c r="N493" s="11">
        <v>7215</v>
      </c>
      <c r="O493" s="7" t="s">
        <v>57</v>
      </c>
      <c r="P493" s="9">
        <v>-2.9</v>
      </c>
      <c r="Q493" s="4" t="s">
        <v>781</v>
      </c>
      <c r="R493" s="4"/>
      <c r="S493" s="1"/>
    </row>
    <row r="494" spans="1:19">
      <c r="A494" s="1"/>
      <c r="B494" s="5" t="s">
        <v>16</v>
      </c>
      <c r="C494" s="6"/>
      <c r="D494" s="6"/>
      <c r="E494" s="6"/>
      <c r="F494" s="7" t="s">
        <v>16</v>
      </c>
      <c r="G494" s="6"/>
      <c r="H494" s="7" t="s">
        <v>16</v>
      </c>
      <c r="I494" s="4" t="s">
        <v>615</v>
      </c>
      <c r="J494" s="4" t="s">
        <v>616</v>
      </c>
      <c r="K494" s="6">
        <v>8350</v>
      </c>
      <c r="L494" s="6">
        <v>8350</v>
      </c>
      <c r="M494" s="6">
        <v>8315</v>
      </c>
      <c r="N494" s="11">
        <v>8601</v>
      </c>
      <c r="O494" s="7" t="s">
        <v>57</v>
      </c>
      <c r="P494" s="9">
        <v>3</v>
      </c>
      <c r="Q494" s="4" t="s">
        <v>782</v>
      </c>
      <c r="R494" s="4"/>
      <c r="S494" s="1"/>
    </row>
    <row r="495" spans="1:19" ht="28.5">
      <c r="A495" s="4" t="s">
        <v>783</v>
      </c>
      <c r="B495" s="5" t="s">
        <v>380</v>
      </c>
      <c r="C495" s="6">
        <v>7199997</v>
      </c>
      <c r="D495" s="6">
        <v>8237507</v>
      </c>
      <c r="E495" s="6">
        <v>1037510</v>
      </c>
      <c r="F495" s="8">
        <v>14.4</v>
      </c>
      <c r="G495" s="6">
        <v>36877412</v>
      </c>
      <c r="H495" s="8">
        <v>22.3</v>
      </c>
      <c r="I495" s="4" t="s">
        <v>16</v>
      </c>
      <c r="J495" s="4" t="s">
        <v>16</v>
      </c>
      <c r="K495" s="6"/>
      <c r="L495" s="6"/>
      <c r="M495" s="6"/>
      <c r="N495" s="11"/>
      <c r="O495" s="7" t="s">
        <v>16</v>
      </c>
      <c r="P495" s="7" t="s">
        <v>16</v>
      </c>
      <c r="Q495" s="4" t="s">
        <v>16</v>
      </c>
      <c r="R495" s="4"/>
      <c r="S495" s="1"/>
    </row>
    <row r="496" spans="1:19" ht="42.75">
      <c r="A496" s="4" t="s">
        <v>784</v>
      </c>
      <c r="B496" s="5" t="s">
        <v>16</v>
      </c>
      <c r="C496" s="6"/>
      <c r="D496" s="6"/>
      <c r="E496" s="6"/>
      <c r="F496" s="7" t="s">
        <v>16</v>
      </c>
      <c r="G496" s="6"/>
      <c r="H496" s="7" t="s">
        <v>16</v>
      </c>
      <c r="I496" s="4" t="s">
        <v>785</v>
      </c>
      <c r="J496" s="4" t="s">
        <v>786</v>
      </c>
      <c r="K496" s="6">
        <v>60</v>
      </c>
      <c r="L496" s="6">
        <v>60</v>
      </c>
      <c r="M496" s="6">
        <v>41</v>
      </c>
      <c r="N496" s="11">
        <v>38</v>
      </c>
      <c r="O496" s="7" t="s">
        <v>57</v>
      </c>
      <c r="P496" s="9">
        <v>-36.700000000000003</v>
      </c>
      <c r="Q496" s="4" t="s">
        <v>3501</v>
      </c>
      <c r="R496" s="4"/>
      <c r="S496" s="1"/>
    </row>
    <row r="497" spans="1:19">
      <c r="A497" s="4" t="s">
        <v>787</v>
      </c>
      <c r="B497" s="5" t="s">
        <v>135</v>
      </c>
      <c r="C497" s="6">
        <v>0</v>
      </c>
      <c r="D497" s="6">
        <v>0</v>
      </c>
      <c r="E497" s="6">
        <v>0</v>
      </c>
      <c r="F497" s="8">
        <v>0</v>
      </c>
      <c r="G497" s="6">
        <v>408</v>
      </c>
      <c r="H497" s="7" t="s">
        <v>18</v>
      </c>
      <c r="I497" s="4" t="s">
        <v>16</v>
      </c>
      <c r="J497" s="4" t="s">
        <v>16</v>
      </c>
      <c r="K497" s="6"/>
      <c r="L497" s="6"/>
      <c r="M497" s="6"/>
      <c r="N497" s="11"/>
      <c r="O497" s="7" t="s">
        <v>16</v>
      </c>
      <c r="P497" s="7" t="s">
        <v>16</v>
      </c>
      <c r="Q497" s="4" t="s">
        <v>16</v>
      </c>
      <c r="R497" s="4"/>
      <c r="S497" s="1"/>
    </row>
    <row r="498" spans="1:19">
      <c r="A498" s="1"/>
      <c r="B498" s="5" t="s">
        <v>380</v>
      </c>
      <c r="C498" s="6">
        <v>2248463975</v>
      </c>
      <c r="D498" s="6">
        <v>3355809935</v>
      </c>
      <c r="E498" s="6">
        <v>1107345960</v>
      </c>
      <c r="F498" s="8">
        <v>49.2</v>
      </c>
      <c r="G498" s="6">
        <v>5217447359</v>
      </c>
      <c r="H498" s="8">
        <v>64.3</v>
      </c>
      <c r="I498" s="4" t="s">
        <v>16</v>
      </c>
      <c r="J498" s="4" t="s">
        <v>16</v>
      </c>
      <c r="K498" s="6"/>
      <c r="L498" s="6"/>
      <c r="M498" s="6"/>
      <c r="N498" s="11"/>
      <c r="O498" s="7" t="s">
        <v>16</v>
      </c>
      <c r="P498" s="7" t="s">
        <v>16</v>
      </c>
      <c r="Q498" s="4" t="s">
        <v>16</v>
      </c>
      <c r="R498" s="4"/>
      <c r="S498" s="1"/>
    </row>
    <row r="499" spans="1:19">
      <c r="A499" s="4" t="s">
        <v>788</v>
      </c>
      <c r="B499" s="5" t="s">
        <v>16</v>
      </c>
      <c r="C499" s="6"/>
      <c r="D499" s="6"/>
      <c r="E499" s="6"/>
      <c r="F499" s="7" t="s">
        <v>16</v>
      </c>
      <c r="G499" s="6"/>
      <c r="H499" s="7" t="s">
        <v>16</v>
      </c>
      <c r="I499" s="4" t="s">
        <v>789</v>
      </c>
      <c r="J499" s="4" t="s">
        <v>790</v>
      </c>
      <c r="K499" s="6">
        <v>146300</v>
      </c>
      <c r="L499" s="6">
        <v>71200</v>
      </c>
      <c r="M499" s="6">
        <v>45913</v>
      </c>
      <c r="N499" s="11">
        <v>53264</v>
      </c>
      <c r="O499" s="9">
        <v>36.4</v>
      </c>
      <c r="P499" s="9">
        <v>-25.2</v>
      </c>
      <c r="Q499" s="4" t="s">
        <v>3502</v>
      </c>
      <c r="R499" s="4"/>
      <c r="S499" s="1"/>
    </row>
    <row r="500" spans="1:19" ht="42.75">
      <c r="A500" s="1"/>
      <c r="B500" s="5" t="s">
        <v>16</v>
      </c>
      <c r="C500" s="6"/>
      <c r="D500" s="6"/>
      <c r="E500" s="6"/>
      <c r="F500" s="7" t="s">
        <v>16</v>
      </c>
      <c r="G500" s="6"/>
      <c r="H500" s="7" t="s">
        <v>16</v>
      </c>
      <c r="I500" s="4" t="s">
        <v>791</v>
      </c>
      <c r="J500" s="4" t="s">
        <v>304</v>
      </c>
      <c r="K500" s="6">
        <v>9150750</v>
      </c>
      <c r="L500" s="6">
        <v>4550250</v>
      </c>
      <c r="M500" s="6">
        <v>3571595</v>
      </c>
      <c r="N500" s="11">
        <v>3685746</v>
      </c>
      <c r="O500" s="9">
        <v>40.299999999999997</v>
      </c>
      <c r="P500" s="9">
        <v>-19</v>
      </c>
      <c r="Q500" s="4" t="s">
        <v>3503</v>
      </c>
      <c r="R500" s="4"/>
      <c r="S500" s="1"/>
    </row>
    <row r="501" spans="1:19" ht="71.25">
      <c r="A501" s="1"/>
      <c r="B501" s="5" t="s">
        <v>16</v>
      </c>
      <c r="C501" s="6"/>
      <c r="D501" s="6"/>
      <c r="E501" s="6"/>
      <c r="F501" s="7" t="s">
        <v>16</v>
      </c>
      <c r="G501" s="6"/>
      <c r="H501" s="7" t="s">
        <v>16</v>
      </c>
      <c r="I501" s="4" t="s">
        <v>791</v>
      </c>
      <c r="J501" s="4" t="s">
        <v>792</v>
      </c>
      <c r="K501" s="6">
        <v>600000</v>
      </c>
      <c r="L501" s="6">
        <v>310000</v>
      </c>
      <c r="M501" s="6">
        <v>219118</v>
      </c>
      <c r="N501" s="11">
        <v>118242</v>
      </c>
      <c r="O501" s="9">
        <v>19.7</v>
      </c>
      <c r="P501" s="9">
        <v>-61.9</v>
      </c>
      <c r="Q501" s="26" t="s">
        <v>3504</v>
      </c>
      <c r="R501" s="4"/>
      <c r="S501" s="1"/>
    </row>
    <row r="502" spans="1:19" ht="42.75">
      <c r="A502" s="1"/>
      <c r="B502" s="5" t="s">
        <v>16</v>
      </c>
      <c r="C502" s="6"/>
      <c r="D502" s="6"/>
      <c r="E502" s="6"/>
      <c r="F502" s="7" t="s">
        <v>16</v>
      </c>
      <c r="G502" s="6"/>
      <c r="H502" s="7" t="s">
        <v>16</v>
      </c>
      <c r="I502" s="4" t="s">
        <v>791</v>
      </c>
      <c r="J502" s="4" t="s">
        <v>793</v>
      </c>
      <c r="K502" s="6">
        <v>615</v>
      </c>
      <c r="L502" s="6">
        <v>615</v>
      </c>
      <c r="M502" s="6">
        <v>539</v>
      </c>
      <c r="N502" s="11">
        <v>479</v>
      </c>
      <c r="O502" s="7" t="s">
        <v>57</v>
      </c>
      <c r="P502" s="9">
        <v>-22.1</v>
      </c>
      <c r="Q502" s="4" t="s">
        <v>3505</v>
      </c>
      <c r="R502" s="4"/>
      <c r="S502" s="1"/>
    </row>
    <row r="503" spans="1:19" ht="28.5">
      <c r="A503" s="1"/>
      <c r="B503" s="5" t="s">
        <v>16</v>
      </c>
      <c r="C503" s="6"/>
      <c r="D503" s="6"/>
      <c r="E503" s="6"/>
      <c r="F503" s="7" t="s">
        <v>16</v>
      </c>
      <c r="G503" s="6"/>
      <c r="H503" s="7" t="s">
        <v>16</v>
      </c>
      <c r="I503" s="4" t="s">
        <v>794</v>
      </c>
      <c r="J503" s="4" t="s">
        <v>795</v>
      </c>
      <c r="K503" s="6">
        <v>1775025</v>
      </c>
      <c r="L503" s="6">
        <v>887510</v>
      </c>
      <c r="M503" s="6">
        <v>683460</v>
      </c>
      <c r="N503" s="11">
        <v>554118</v>
      </c>
      <c r="O503" s="9">
        <v>31.2</v>
      </c>
      <c r="P503" s="9">
        <v>-37.6</v>
      </c>
      <c r="Q503" s="4" t="s">
        <v>3506</v>
      </c>
      <c r="R503" s="4"/>
      <c r="S503" s="1"/>
    </row>
    <row r="504" spans="1:19" ht="28.5">
      <c r="A504" s="1"/>
      <c r="B504" s="5" t="s">
        <v>16</v>
      </c>
      <c r="C504" s="6"/>
      <c r="D504" s="6"/>
      <c r="E504" s="6"/>
      <c r="F504" s="7" t="s">
        <v>16</v>
      </c>
      <c r="G504" s="6"/>
      <c r="H504" s="7" t="s">
        <v>16</v>
      </c>
      <c r="I504" s="4" t="s">
        <v>796</v>
      </c>
      <c r="J504" s="4" t="s">
        <v>714</v>
      </c>
      <c r="K504" s="6">
        <v>18150</v>
      </c>
      <c r="L504" s="6">
        <v>18150</v>
      </c>
      <c r="M504" s="6">
        <v>13888</v>
      </c>
      <c r="N504" s="11">
        <v>20700</v>
      </c>
      <c r="O504" s="7" t="s">
        <v>57</v>
      </c>
      <c r="P504" s="9">
        <v>14</v>
      </c>
      <c r="Q504" s="4" t="s">
        <v>3507</v>
      </c>
      <c r="R504" s="4"/>
      <c r="S504" s="1"/>
    </row>
    <row r="505" spans="1:19" ht="28.5">
      <c r="A505" s="1"/>
      <c r="B505" s="5" t="s">
        <v>16</v>
      </c>
      <c r="C505" s="6"/>
      <c r="D505" s="6"/>
      <c r="E505" s="6"/>
      <c r="F505" s="7" t="s">
        <v>16</v>
      </c>
      <c r="G505" s="6"/>
      <c r="H505" s="7" t="s">
        <v>16</v>
      </c>
      <c r="I505" s="4" t="s">
        <v>797</v>
      </c>
      <c r="J505" s="4" t="s">
        <v>798</v>
      </c>
      <c r="K505" s="6">
        <v>2560</v>
      </c>
      <c r="L505" s="6">
        <v>2560</v>
      </c>
      <c r="M505" s="6">
        <v>2281</v>
      </c>
      <c r="N505" s="11">
        <v>4003</v>
      </c>
      <c r="O505" s="7" t="s">
        <v>57</v>
      </c>
      <c r="P505" s="9">
        <v>56.4</v>
      </c>
      <c r="Q505" s="4" t="s">
        <v>3508</v>
      </c>
      <c r="R505" s="4"/>
      <c r="S505" s="1"/>
    </row>
    <row r="506" spans="1:19" ht="57">
      <c r="A506" s="1"/>
      <c r="B506" s="5" t="s">
        <v>16</v>
      </c>
      <c r="C506" s="6"/>
      <c r="D506" s="6"/>
      <c r="E506" s="6"/>
      <c r="F506" s="7" t="s">
        <v>16</v>
      </c>
      <c r="G506" s="6"/>
      <c r="H506" s="7" t="s">
        <v>16</v>
      </c>
      <c r="I506" s="4" t="s">
        <v>797</v>
      </c>
      <c r="J506" s="4" t="s">
        <v>799</v>
      </c>
      <c r="K506" s="6">
        <v>263</v>
      </c>
      <c r="L506" s="6">
        <v>263</v>
      </c>
      <c r="M506" s="6">
        <v>153</v>
      </c>
      <c r="N506" s="11">
        <v>289</v>
      </c>
      <c r="O506" s="7" t="s">
        <v>57</v>
      </c>
      <c r="P506" s="9">
        <v>9.9</v>
      </c>
      <c r="Q506" s="4" t="s">
        <v>3509</v>
      </c>
      <c r="R506" s="4"/>
      <c r="S506" s="1"/>
    </row>
    <row r="507" spans="1:19" ht="28.5">
      <c r="A507" s="4" t="s">
        <v>800</v>
      </c>
      <c r="B507" s="5" t="s">
        <v>380</v>
      </c>
      <c r="C507" s="6">
        <v>1097946238</v>
      </c>
      <c r="D507" s="6">
        <v>1859167929</v>
      </c>
      <c r="E507" s="6">
        <v>761221691</v>
      </c>
      <c r="F507" s="8">
        <v>69.3</v>
      </c>
      <c r="G507" s="6">
        <v>3915449615</v>
      </c>
      <c r="H507" s="8">
        <v>47.5</v>
      </c>
      <c r="I507" s="4" t="s">
        <v>16</v>
      </c>
      <c r="J507" s="4" t="s">
        <v>16</v>
      </c>
      <c r="K507" s="6"/>
      <c r="L507" s="6"/>
      <c r="M507" s="6"/>
      <c r="N507" s="11"/>
      <c r="O507" s="7" t="s">
        <v>16</v>
      </c>
      <c r="P507" s="7" t="s">
        <v>16</v>
      </c>
      <c r="Q507" s="4" t="s">
        <v>16</v>
      </c>
      <c r="R507" s="4"/>
      <c r="S507" s="1"/>
    </row>
    <row r="508" spans="1:19">
      <c r="A508" s="4" t="s">
        <v>788</v>
      </c>
      <c r="B508" s="5" t="s">
        <v>16</v>
      </c>
      <c r="C508" s="6"/>
      <c r="D508" s="6"/>
      <c r="E508" s="6"/>
      <c r="F508" s="7" t="s">
        <v>16</v>
      </c>
      <c r="G508" s="6"/>
      <c r="H508" s="7" t="s">
        <v>16</v>
      </c>
      <c r="I508" s="4" t="s">
        <v>710</v>
      </c>
      <c r="J508" s="4" t="s">
        <v>143</v>
      </c>
      <c r="K508" s="6">
        <v>23764</v>
      </c>
      <c r="L508" s="6">
        <v>12350</v>
      </c>
      <c r="M508" s="6">
        <v>12845</v>
      </c>
      <c r="N508" s="11">
        <v>15250</v>
      </c>
      <c r="O508" s="9">
        <v>64.2</v>
      </c>
      <c r="P508" s="9">
        <v>23.5</v>
      </c>
      <c r="Q508" s="4" t="s">
        <v>3510</v>
      </c>
      <c r="R508" s="4"/>
      <c r="S508" s="1"/>
    </row>
    <row r="509" spans="1:19" ht="71.25">
      <c r="A509" s="1"/>
      <c r="B509" s="5" t="s">
        <v>16</v>
      </c>
      <c r="C509" s="6"/>
      <c r="D509" s="6"/>
      <c r="E509" s="6"/>
      <c r="F509" s="7" t="s">
        <v>16</v>
      </c>
      <c r="G509" s="6"/>
      <c r="H509" s="7" t="s">
        <v>16</v>
      </c>
      <c r="I509" s="4" t="s">
        <v>713</v>
      </c>
      <c r="J509" s="4" t="s">
        <v>714</v>
      </c>
      <c r="K509" s="6">
        <v>40741</v>
      </c>
      <c r="L509" s="6">
        <v>40741</v>
      </c>
      <c r="M509" s="6">
        <v>85918</v>
      </c>
      <c r="N509" s="11">
        <v>144898</v>
      </c>
      <c r="O509" s="7" t="s">
        <v>57</v>
      </c>
      <c r="P509" s="9">
        <v>255.7</v>
      </c>
      <c r="Q509" s="4" t="s">
        <v>3511</v>
      </c>
      <c r="R509" s="4"/>
      <c r="S509" s="1"/>
    </row>
    <row r="510" spans="1:19" ht="71.25">
      <c r="A510" s="1"/>
      <c r="B510" s="5" t="s">
        <v>16</v>
      </c>
      <c r="C510" s="6"/>
      <c r="D510" s="6"/>
      <c r="E510" s="6"/>
      <c r="F510" s="7" t="s">
        <v>16</v>
      </c>
      <c r="G510" s="6"/>
      <c r="H510" s="7" t="s">
        <v>16</v>
      </c>
      <c r="I510" s="4" t="s">
        <v>713</v>
      </c>
      <c r="J510" s="4" t="s">
        <v>798</v>
      </c>
      <c r="K510" s="6">
        <v>2757</v>
      </c>
      <c r="L510" s="6">
        <v>2757</v>
      </c>
      <c r="M510" s="6">
        <v>3689</v>
      </c>
      <c r="N510" s="11">
        <v>5392</v>
      </c>
      <c r="O510" s="7" t="s">
        <v>57</v>
      </c>
      <c r="P510" s="9">
        <v>95.6</v>
      </c>
      <c r="Q510" s="4" t="s">
        <v>3511</v>
      </c>
      <c r="R510" s="4"/>
      <c r="S510" s="1"/>
    </row>
    <row r="511" spans="1:19" ht="71.25">
      <c r="A511" s="1"/>
      <c r="B511" s="5" t="s">
        <v>16</v>
      </c>
      <c r="C511" s="6"/>
      <c r="D511" s="6"/>
      <c r="E511" s="6"/>
      <c r="F511" s="7" t="s">
        <v>16</v>
      </c>
      <c r="G511" s="6"/>
      <c r="H511" s="7" t="s">
        <v>16</v>
      </c>
      <c r="I511" s="4" t="s">
        <v>713</v>
      </c>
      <c r="J511" s="4" t="s">
        <v>801</v>
      </c>
      <c r="K511" s="6">
        <v>16852</v>
      </c>
      <c r="L511" s="6">
        <v>16852</v>
      </c>
      <c r="M511" s="6">
        <v>16502</v>
      </c>
      <c r="N511" s="11">
        <v>61453</v>
      </c>
      <c r="O511" s="7" t="s">
        <v>57</v>
      </c>
      <c r="P511" s="9">
        <v>264.7</v>
      </c>
      <c r="Q511" s="4" t="s">
        <v>3511</v>
      </c>
      <c r="R511" s="4"/>
      <c r="S511" s="1"/>
    </row>
    <row r="512" spans="1:19" ht="28.5">
      <c r="A512" s="1"/>
      <c r="B512" s="5" t="s">
        <v>16</v>
      </c>
      <c r="C512" s="6"/>
      <c r="D512" s="6"/>
      <c r="E512" s="6"/>
      <c r="F512" s="7" t="s">
        <v>16</v>
      </c>
      <c r="G512" s="6"/>
      <c r="H512" s="7" t="s">
        <v>16</v>
      </c>
      <c r="I512" s="4" t="s">
        <v>802</v>
      </c>
      <c r="J512" s="4" t="s">
        <v>798</v>
      </c>
      <c r="K512" s="6">
        <v>1152</v>
      </c>
      <c r="L512" s="6">
        <v>1152</v>
      </c>
      <c r="M512" s="6">
        <v>1431</v>
      </c>
      <c r="N512" s="11">
        <v>1494</v>
      </c>
      <c r="O512" s="7" t="s">
        <v>57</v>
      </c>
      <c r="P512" s="9">
        <v>29.7</v>
      </c>
      <c r="Q512" s="4" t="s">
        <v>3512</v>
      </c>
      <c r="R512" s="4"/>
      <c r="S512" s="1"/>
    </row>
    <row r="513" spans="1:19">
      <c r="A513" s="1"/>
      <c r="B513" s="5" t="s">
        <v>16</v>
      </c>
      <c r="C513" s="6"/>
      <c r="D513" s="6"/>
      <c r="E513" s="6"/>
      <c r="F513" s="7" t="s">
        <v>16</v>
      </c>
      <c r="G513" s="6"/>
      <c r="H513" s="7" t="s">
        <v>16</v>
      </c>
      <c r="I513" s="4" t="s">
        <v>803</v>
      </c>
      <c r="J513" s="4" t="s">
        <v>798</v>
      </c>
      <c r="K513" s="6">
        <v>1177</v>
      </c>
      <c r="L513" s="6">
        <v>1177</v>
      </c>
      <c r="M513" s="6">
        <v>919</v>
      </c>
      <c r="N513" s="11">
        <v>988</v>
      </c>
      <c r="O513" s="7" t="s">
        <v>57</v>
      </c>
      <c r="P513" s="9">
        <v>-16.100000000000001</v>
      </c>
      <c r="Q513" s="4" t="s">
        <v>3513</v>
      </c>
      <c r="R513" s="4"/>
      <c r="S513" s="1"/>
    </row>
    <row r="514" spans="1:19" ht="28.5">
      <c r="A514" s="1"/>
      <c r="B514" s="5" t="s">
        <v>16</v>
      </c>
      <c r="C514" s="6"/>
      <c r="D514" s="6"/>
      <c r="E514" s="6"/>
      <c r="F514" s="7" t="s">
        <v>16</v>
      </c>
      <c r="G514" s="6"/>
      <c r="H514" s="7" t="s">
        <v>16</v>
      </c>
      <c r="I514" s="4" t="s">
        <v>804</v>
      </c>
      <c r="J514" s="4" t="s">
        <v>715</v>
      </c>
      <c r="K514" s="6">
        <v>188</v>
      </c>
      <c r="L514" s="6">
        <v>188</v>
      </c>
      <c r="M514" s="6">
        <v>266</v>
      </c>
      <c r="N514" s="11">
        <v>217</v>
      </c>
      <c r="O514" s="7" t="s">
        <v>57</v>
      </c>
      <c r="P514" s="9">
        <v>15.4</v>
      </c>
      <c r="Q514" s="4" t="s">
        <v>3514</v>
      </c>
      <c r="R514" s="4"/>
      <c r="S514" s="1"/>
    </row>
    <row r="515" spans="1:19" s="23" customFormat="1" ht="15">
      <c r="A515" s="19" t="s">
        <v>805</v>
      </c>
      <c r="B515" s="13" t="s">
        <v>16</v>
      </c>
      <c r="C515" s="20"/>
      <c r="D515" s="20"/>
      <c r="E515" s="20"/>
      <c r="F515" s="21" t="s">
        <v>16</v>
      </c>
      <c r="G515" s="20"/>
      <c r="H515" s="21" t="s">
        <v>16</v>
      </c>
      <c r="I515" s="19" t="s">
        <v>16</v>
      </c>
      <c r="J515" s="19" t="s">
        <v>16</v>
      </c>
      <c r="K515" s="20"/>
      <c r="L515" s="20"/>
      <c r="M515" s="20"/>
      <c r="N515" s="22"/>
      <c r="O515" s="21" t="s">
        <v>16</v>
      </c>
      <c r="P515" s="21" t="s">
        <v>16</v>
      </c>
      <c r="Q515" s="19" t="s">
        <v>16</v>
      </c>
      <c r="R515" s="19"/>
      <c r="S515" s="18"/>
    </row>
    <row r="516" spans="1:19" ht="28.5">
      <c r="A516" s="4" t="s">
        <v>806</v>
      </c>
      <c r="B516" s="5" t="s">
        <v>380</v>
      </c>
      <c r="C516" s="6">
        <v>1631112890</v>
      </c>
      <c r="D516" s="6">
        <v>2448143442</v>
      </c>
      <c r="E516" s="6">
        <v>817030552</v>
      </c>
      <c r="F516" s="8">
        <v>50.1</v>
      </c>
      <c r="G516" s="6">
        <v>4484346683</v>
      </c>
      <c r="H516" s="8">
        <v>54.6</v>
      </c>
      <c r="I516" s="4" t="s">
        <v>16</v>
      </c>
      <c r="J516" s="4" t="s">
        <v>16</v>
      </c>
      <c r="K516" s="6"/>
      <c r="L516" s="6"/>
      <c r="M516" s="6"/>
      <c r="N516" s="11"/>
      <c r="O516" s="7" t="s">
        <v>16</v>
      </c>
      <c r="P516" s="7" t="s">
        <v>16</v>
      </c>
      <c r="Q516" s="4" t="s">
        <v>16</v>
      </c>
      <c r="R516" s="4"/>
      <c r="S516" s="1"/>
    </row>
    <row r="517" spans="1:19" ht="28.5">
      <c r="A517" s="4" t="s">
        <v>807</v>
      </c>
      <c r="B517" s="5" t="s">
        <v>16</v>
      </c>
      <c r="C517" s="6"/>
      <c r="D517" s="6"/>
      <c r="E517" s="6"/>
      <c r="F517" s="7" t="s">
        <v>16</v>
      </c>
      <c r="G517" s="6"/>
      <c r="H517" s="7" t="s">
        <v>16</v>
      </c>
      <c r="I517" s="4" t="s">
        <v>808</v>
      </c>
      <c r="J517" s="4" t="s">
        <v>310</v>
      </c>
      <c r="K517" s="6">
        <v>390</v>
      </c>
      <c r="L517" s="6">
        <v>210</v>
      </c>
      <c r="M517" s="28" t="s">
        <v>2973</v>
      </c>
      <c r="N517" s="11">
        <v>187</v>
      </c>
      <c r="O517" s="9">
        <v>47.9</v>
      </c>
      <c r="P517" s="9">
        <v>-11</v>
      </c>
      <c r="Q517" s="4" t="s">
        <v>3515</v>
      </c>
      <c r="R517" s="4"/>
      <c r="S517" s="1"/>
    </row>
    <row r="518" spans="1:19" ht="28.5">
      <c r="A518" s="1"/>
      <c r="B518" s="5" t="s">
        <v>16</v>
      </c>
      <c r="C518" s="6"/>
      <c r="D518" s="6"/>
      <c r="E518" s="6"/>
      <c r="F518" s="7" t="s">
        <v>16</v>
      </c>
      <c r="G518" s="6"/>
      <c r="H518" s="7" t="s">
        <v>16</v>
      </c>
      <c r="I518" s="4" t="s">
        <v>808</v>
      </c>
      <c r="J518" s="4" t="s">
        <v>809</v>
      </c>
      <c r="K518" s="6">
        <v>146000</v>
      </c>
      <c r="L518" s="6">
        <v>72500</v>
      </c>
      <c r="M518" s="6">
        <v>73035</v>
      </c>
      <c r="N518" s="11">
        <v>76824</v>
      </c>
      <c r="O518" s="9">
        <v>52.6</v>
      </c>
      <c r="P518" s="9">
        <v>6</v>
      </c>
      <c r="Q518" s="4" t="s">
        <v>3516</v>
      </c>
      <c r="R518" s="4"/>
      <c r="S518" s="1"/>
    </row>
    <row r="519" spans="1:19" ht="42.75">
      <c r="A519" s="1"/>
      <c r="B519" s="5" t="s">
        <v>16</v>
      </c>
      <c r="C519" s="6"/>
      <c r="D519" s="6"/>
      <c r="E519" s="6"/>
      <c r="F519" s="7" t="s">
        <v>16</v>
      </c>
      <c r="G519" s="6"/>
      <c r="H519" s="7" t="s">
        <v>16</v>
      </c>
      <c r="I519" s="4" t="s">
        <v>810</v>
      </c>
      <c r="J519" s="4" t="s">
        <v>811</v>
      </c>
      <c r="K519" s="6">
        <v>8</v>
      </c>
      <c r="L519" s="6">
        <v>6</v>
      </c>
      <c r="M519" s="6">
        <v>2</v>
      </c>
      <c r="N519" s="11">
        <v>8</v>
      </c>
      <c r="O519" s="9">
        <v>100</v>
      </c>
      <c r="P519" s="9">
        <v>33.299999999999997</v>
      </c>
      <c r="Q519" s="4" t="s">
        <v>3517</v>
      </c>
      <c r="R519" s="4"/>
      <c r="S519" s="1"/>
    </row>
    <row r="520" spans="1:19" ht="57">
      <c r="A520" s="1"/>
      <c r="B520" s="5" t="s">
        <v>16</v>
      </c>
      <c r="C520" s="6"/>
      <c r="D520" s="6"/>
      <c r="E520" s="6"/>
      <c r="F520" s="7" t="s">
        <v>16</v>
      </c>
      <c r="G520" s="6"/>
      <c r="H520" s="7" t="s">
        <v>16</v>
      </c>
      <c r="I520" s="4" t="s">
        <v>812</v>
      </c>
      <c r="J520" s="4" t="s">
        <v>813</v>
      </c>
      <c r="K520" s="6">
        <v>1180</v>
      </c>
      <c r="L520" s="6">
        <v>650</v>
      </c>
      <c r="M520" s="6">
        <v>601</v>
      </c>
      <c r="N520" s="11">
        <v>495</v>
      </c>
      <c r="O520" s="9">
        <v>41.9</v>
      </c>
      <c r="P520" s="9">
        <v>-23.8</v>
      </c>
      <c r="Q520" s="4" t="s">
        <v>3518</v>
      </c>
      <c r="R520" s="4"/>
      <c r="S520" s="1"/>
    </row>
    <row r="521" spans="1:19" ht="28.5">
      <c r="A521" s="1"/>
      <c r="B521" s="5" t="s">
        <v>16</v>
      </c>
      <c r="C521" s="6"/>
      <c r="D521" s="6"/>
      <c r="E521" s="6"/>
      <c r="F521" s="7" t="s">
        <v>16</v>
      </c>
      <c r="G521" s="6"/>
      <c r="H521" s="7" t="s">
        <v>16</v>
      </c>
      <c r="I521" s="4" t="s">
        <v>814</v>
      </c>
      <c r="J521" s="4" t="s">
        <v>712</v>
      </c>
      <c r="K521" s="6">
        <v>2160</v>
      </c>
      <c r="L521" s="6">
        <v>1270</v>
      </c>
      <c r="M521" s="6">
        <v>1262</v>
      </c>
      <c r="N521" s="11">
        <v>1305</v>
      </c>
      <c r="O521" s="9">
        <v>60.4</v>
      </c>
      <c r="P521" s="9">
        <v>2.8</v>
      </c>
      <c r="Q521" s="4" t="s">
        <v>3519</v>
      </c>
      <c r="R521" s="4"/>
      <c r="S521" s="1"/>
    </row>
    <row r="522" spans="1:19" ht="28.5">
      <c r="A522" s="1"/>
      <c r="B522" s="5" t="s">
        <v>16</v>
      </c>
      <c r="C522" s="6"/>
      <c r="D522" s="6"/>
      <c r="E522" s="6"/>
      <c r="F522" s="7" t="s">
        <v>16</v>
      </c>
      <c r="G522" s="6"/>
      <c r="H522" s="7" t="s">
        <v>16</v>
      </c>
      <c r="I522" s="4" t="s">
        <v>703</v>
      </c>
      <c r="J522" s="4" t="s">
        <v>704</v>
      </c>
      <c r="K522" s="6">
        <v>2370</v>
      </c>
      <c r="L522" s="6">
        <v>1140</v>
      </c>
      <c r="M522" s="6">
        <v>877</v>
      </c>
      <c r="N522" s="11">
        <v>1112</v>
      </c>
      <c r="O522" s="9">
        <v>46.9</v>
      </c>
      <c r="P522" s="9">
        <v>-2.5</v>
      </c>
      <c r="Q522" s="4" t="s">
        <v>3502</v>
      </c>
      <c r="R522" s="4"/>
      <c r="S522" s="1"/>
    </row>
    <row r="523" spans="1:19" ht="28.5">
      <c r="A523" s="1"/>
      <c r="B523" s="5" t="s">
        <v>16</v>
      </c>
      <c r="C523" s="6"/>
      <c r="D523" s="6"/>
      <c r="E523" s="6"/>
      <c r="F523" s="7" t="s">
        <v>16</v>
      </c>
      <c r="G523" s="6"/>
      <c r="H523" s="7" t="s">
        <v>16</v>
      </c>
      <c r="I523" s="4" t="s">
        <v>815</v>
      </c>
      <c r="J523" s="4" t="s">
        <v>816</v>
      </c>
      <c r="K523" s="6">
        <v>376</v>
      </c>
      <c r="L523" s="6">
        <v>192</v>
      </c>
      <c r="M523" s="6">
        <v>247</v>
      </c>
      <c r="N523" s="11">
        <v>127</v>
      </c>
      <c r="O523" s="9">
        <v>33.799999999999997</v>
      </c>
      <c r="P523" s="9">
        <v>-33.9</v>
      </c>
      <c r="Q523" s="4" t="s">
        <v>3515</v>
      </c>
      <c r="R523" s="4"/>
      <c r="S523" s="1"/>
    </row>
    <row r="524" spans="1:19">
      <c r="A524" s="1"/>
      <c r="B524" s="5" t="s">
        <v>16</v>
      </c>
      <c r="C524" s="6"/>
      <c r="D524" s="6"/>
      <c r="E524" s="6"/>
      <c r="F524" s="7" t="s">
        <v>16</v>
      </c>
      <c r="G524" s="6"/>
      <c r="H524" s="7" t="s">
        <v>16</v>
      </c>
      <c r="I524" s="4" t="s">
        <v>817</v>
      </c>
      <c r="J524" s="4" t="s">
        <v>818</v>
      </c>
      <c r="K524" s="6">
        <v>128</v>
      </c>
      <c r="L524" s="6">
        <v>64</v>
      </c>
      <c r="M524" s="6">
        <v>46</v>
      </c>
      <c r="N524" s="11">
        <v>41</v>
      </c>
      <c r="O524" s="9">
        <v>32</v>
      </c>
      <c r="P524" s="9">
        <v>-35.9</v>
      </c>
      <c r="Q524" s="47" t="s">
        <v>3520</v>
      </c>
      <c r="R524" s="4"/>
      <c r="S524" s="1"/>
    </row>
    <row r="525" spans="1:19" ht="28.5">
      <c r="A525" s="1"/>
      <c r="B525" s="5" t="s">
        <v>16</v>
      </c>
      <c r="C525" s="6"/>
      <c r="D525" s="6"/>
      <c r="E525" s="6"/>
      <c r="F525" s="7" t="s">
        <v>16</v>
      </c>
      <c r="G525" s="6"/>
      <c r="H525" s="7" t="s">
        <v>16</v>
      </c>
      <c r="I525" s="4" t="s">
        <v>817</v>
      </c>
      <c r="J525" s="4" t="s">
        <v>819</v>
      </c>
      <c r="K525" s="6">
        <v>46</v>
      </c>
      <c r="L525" s="6">
        <v>23</v>
      </c>
      <c r="M525" s="6">
        <v>24</v>
      </c>
      <c r="N525" s="11">
        <v>16</v>
      </c>
      <c r="O525" s="9">
        <v>34.799999999999997</v>
      </c>
      <c r="P525" s="9">
        <v>-30.4</v>
      </c>
      <c r="Q525" s="47" t="s">
        <v>3520</v>
      </c>
      <c r="R525" s="4"/>
      <c r="S525" s="1"/>
    </row>
    <row r="526" spans="1:19" ht="28.5">
      <c r="A526" s="1"/>
      <c r="B526" s="5" t="s">
        <v>16</v>
      </c>
      <c r="C526" s="6"/>
      <c r="D526" s="6"/>
      <c r="E526" s="6"/>
      <c r="F526" s="7" t="s">
        <v>16</v>
      </c>
      <c r="G526" s="6"/>
      <c r="H526" s="7" t="s">
        <v>16</v>
      </c>
      <c r="I526" s="4" t="s">
        <v>817</v>
      </c>
      <c r="J526" s="4" t="s">
        <v>820</v>
      </c>
      <c r="K526" s="6">
        <v>480</v>
      </c>
      <c r="L526" s="6">
        <v>240</v>
      </c>
      <c r="M526" s="6">
        <v>264</v>
      </c>
      <c r="N526" s="11">
        <v>280</v>
      </c>
      <c r="O526" s="9">
        <v>58.3</v>
      </c>
      <c r="P526" s="9">
        <v>16.7</v>
      </c>
      <c r="Q526" s="47" t="s">
        <v>3520</v>
      </c>
      <c r="R526" s="4"/>
      <c r="S526" s="1"/>
    </row>
    <row r="527" spans="1:19" ht="85.5">
      <c r="A527" s="1"/>
      <c r="B527" s="5" t="s">
        <v>16</v>
      </c>
      <c r="C527" s="6"/>
      <c r="D527" s="6"/>
      <c r="E527" s="6"/>
      <c r="F527" s="7" t="s">
        <v>16</v>
      </c>
      <c r="G527" s="6"/>
      <c r="H527" s="7" t="s">
        <v>16</v>
      </c>
      <c r="I527" s="4" t="s">
        <v>821</v>
      </c>
      <c r="J527" s="4" t="s">
        <v>708</v>
      </c>
      <c r="K527" s="6">
        <v>13200</v>
      </c>
      <c r="L527" s="6">
        <v>6600</v>
      </c>
      <c r="M527" s="6">
        <v>6232</v>
      </c>
      <c r="N527" s="11">
        <v>7116</v>
      </c>
      <c r="O527" s="9">
        <v>53.9</v>
      </c>
      <c r="P527" s="9">
        <v>7.8</v>
      </c>
      <c r="Q527" s="26" t="s">
        <v>3521</v>
      </c>
      <c r="R527" s="4"/>
      <c r="S527" s="1"/>
    </row>
    <row r="528" spans="1:19" ht="28.5">
      <c r="A528" s="4" t="s">
        <v>822</v>
      </c>
      <c r="B528" s="5" t="s">
        <v>92</v>
      </c>
      <c r="C528" s="6">
        <v>514678975</v>
      </c>
      <c r="D528" s="6">
        <v>682943875</v>
      </c>
      <c r="E528" s="6">
        <v>168264900</v>
      </c>
      <c r="F528" s="8">
        <v>32.700000000000003</v>
      </c>
      <c r="G528" s="6">
        <v>1613354468</v>
      </c>
      <c r="H528" s="8">
        <v>42.3</v>
      </c>
      <c r="I528" s="4" t="s">
        <v>16</v>
      </c>
      <c r="J528" s="4" t="s">
        <v>16</v>
      </c>
      <c r="K528" s="6"/>
      <c r="L528" s="6"/>
      <c r="M528" s="6"/>
      <c r="N528" s="11"/>
      <c r="O528" s="7" t="s">
        <v>16</v>
      </c>
      <c r="P528" s="7" t="s">
        <v>16</v>
      </c>
      <c r="Q528" s="4" t="s">
        <v>16</v>
      </c>
      <c r="R528" s="4"/>
      <c r="S528" s="1"/>
    </row>
    <row r="529" spans="1:19">
      <c r="A529" s="4" t="s">
        <v>823</v>
      </c>
      <c r="B529" s="5" t="s">
        <v>16</v>
      </c>
      <c r="C529" s="6"/>
      <c r="D529" s="6"/>
      <c r="E529" s="6"/>
      <c r="F529" s="7" t="s">
        <v>16</v>
      </c>
      <c r="G529" s="6"/>
      <c r="H529" s="7" t="s">
        <v>16</v>
      </c>
      <c r="I529" s="4" t="s">
        <v>93</v>
      </c>
      <c r="J529" s="4" t="s">
        <v>94</v>
      </c>
      <c r="K529" s="6">
        <v>155</v>
      </c>
      <c r="L529" s="6">
        <v>153</v>
      </c>
      <c r="M529" s="6">
        <v>141</v>
      </c>
      <c r="N529" s="11">
        <v>141</v>
      </c>
      <c r="O529" s="7" t="s">
        <v>57</v>
      </c>
      <c r="P529" s="9">
        <v>-7.8</v>
      </c>
      <c r="Q529" s="4" t="s">
        <v>3522</v>
      </c>
      <c r="R529" s="4"/>
      <c r="S529" s="1"/>
    </row>
    <row r="530" spans="1:19">
      <c r="A530" s="1"/>
      <c r="B530" s="5" t="s">
        <v>16</v>
      </c>
      <c r="C530" s="6"/>
      <c r="D530" s="6"/>
      <c r="E530" s="6"/>
      <c r="F530" s="7" t="s">
        <v>16</v>
      </c>
      <c r="G530" s="6"/>
      <c r="H530" s="7" t="s">
        <v>16</v>
      </c>
      <c r="I530" s="4" t="s">
        <v>95</v>
      </c>
      <c r="J530" s="4" t="s">
        <v>96</v>
      </c>
      <c r="K530" s="6">
        <v>5583</v>
      </c>
      <c r="L530" s="6">
        <v>5583</v>
      </c>
      <c r="M530" s="6">
        <v>5324</v>
      </c>
      <c r="N530" s="11">
        <v>5376</v>
      </c>
      <c r="O530" s="7" t="s">
        <v>57</v>
      </c>
      <c r="P530" s="9">
        <v>-3.7</v>
      </c>
      <c r="Q530" s="4" t="s">
        <v>3523</v>
      </c>
      <c r="R530" s="4"/>
      <c r="S530" s="1"/>
    </row>
    <row r="531" spans="1:19">
      <c r="A531" s="1"/>
      <c r="B531" s="5" t="s">
        <v>16</v>
      </c>
      <c r="C531" s="6"/>
      <c r="D531" s="6"/>
      <c r="E531" s="6"/>
      <c r="F531" s="7" t="s">
        <v>16</v>
      </c>
      <c r="G531" s="6"/>
      <c r="H531" s="7" t="s">
        <v>16</v>
      </c>
      <c r="I531" s="4" t="s">
        <v>615</v>
      </c>
      <c r="J531" s="4" t="s">
        <v>616</v>
      </c>
      <c r="K531" s="6">
        <v>7426</v>
      </c>
      <c r="L531" s="6">
        <v>7426</v>
      </c>
      <c r="M531" s="6">
        <v>7289</v>
      </c>
      <c r="N531" s="11">
        <v>7240</v>
      </c>
      <c r="O531" s="7" t="s">
        <v>57</v>
      </c>
      <c r="P531" s="9">
        <v>-2.5</v>
      </c>
      <c r="Q531" s="4" t="s">
        <v>3524</v>
      </c>
      <c r="R531" s="4"/>
      <c r="S531" s="1"/>
    </row>
    <row r="532" spans="1:19" ht="42.75">
      <c r="A532" s="1"/>
      <c r="B532" s="5" t="s">
        <v>16</v>
      </c>
      <c r="C532" s="6"/>
      <c r="D532" s="6"/>
      <c r="E532" s="6"/>
      <c r="F532" s="7" t="s">
        <v>16</v>
      </c>
      <c r="G532" s="6"/>
      <c r="H532" s="7" t="s">
        <v>16</v>
      </c>
      <c r="I532" s="4" t="s">
        <v>824</v>
      </c>
      <c r="J532" s="4" t="s">
        <v>642</v>
      </c>
      <c r="K532" s="6">
        <v>8</v>
      </c>
      <c r="L532" s="6">
        <v>5</v>
      </c>
      <c r="M532" s="6">
        <v>6</v>
      </c>
      <c r="N532" s="11">
        <v>2</v>
      </c>
      <c r="O532" s="9">
        <v>25</v>
      </c>
      <c r="P532" s="9">
        <v>-60</v>
      </c>
      <c r="Q532" s="26" t="s">
        <v>3525</v>
      </c>
      <c r="R532" s="4"/>
      <c r="S532" s="1"/>
    </row>
    <row r="533" spans="1:19" ht="28.5">
      <c r="A533" s="4" t="s">
        <v>825</v>
      </c>
      <c r="B533" s="5" t="s">
        <v>52</v>
      </c>
      <c r="C533" s="6">
        <v>73075517</v>
      </c>
      <c r="D533" s="6">
        <v>118595196</v>
      </c>
      <c r="E533" s="6">
        <v>45519679</v>
      </c>
      <c r="F533" s="8">
        <v>62.3</v>
      </c>
      <c r="G533" s="6">
        <v>274778009</v>
      </c>
      <c r="H533" s="8">
        <v>43.2</v>
      </c>
      <c r="I533" s="4" t="s">
        <v>16</v>
      </c>
      <c r="J533" s="4" t="s">
        <v>16</v>
      </c>
      <c r="K533" s="6"/>
      <c r="L533" s="6"/>
      <c r="M533" s="6"/>
      <c r="N533" s="11"/>
      <c r="O533" s="7" t="s">
        <v>16</v>
      </c>
      <c r="P533" s="7" t="s">
        <v>16</v>
      </c>
      <c r="Q533" s="4" t="s">
        <v>16</v>
      </c>
      <c r="R533" s="4"/>
      <c r="S533" s="1"/>
    </row>
    <row r="534" spans="1:19" ht="28.5">
      <c r="A534" s="4" t="s">
        <v>826</v>
      </c>
      <c r="B534" s="5" t="s">
        <v>16</v>
      </c>
      <c r="C534" s="6"/>
      <c r="D534" s="6"/>
      <c r="E534" s="6"/>
      <c r="F534" s="7" t="s">
        <v>16</v>
      </c>
      <c r="G534" s="6"/>
      <c r="H534" s="7" t="s">
        <v>16</v>
      </c>
      <c r="I534" s="4" t="s">
        <v>778</v>
      </c>
      <c r="J534" s="4" t="s">
        <v>55</v>
      </c>
      <c r="K534" s="6">
        <v>148489</v>
      </c>
      <c r="L534" s="6">
        <v>70640</v>
      </c>
      <c r="M534" s="6">
        <v>70678</v>
      </c>
      <c r="N534" s="11">
        <v>65740</v>
      </c>
      <c r="O534" s="9">
        <v>44.3</v>
      </c>
      <c r="P534" s="9">
        <v>-6.9</v>
      </c>
      <c r="Q534" s="4" t="s">
        <v>827</v>
      </c>
      <c r="R534" s="4"/>
      <c r="S534" s="1"/>
    </row>
    <row r="535" spans="1:19" ht="28.5">
      <c r="A535" s="4" t="s">
        <v>828</v>
      </c>
      <c r="B535" s="5" t="s">
        <v>22</v>
      </c>
      <c r="C535" s="6">
        <v>171578837</v>
      </c>
      <c r="D535" s="6">
        <v>297056853</v>
      </c>
      <c r="E535" s="6">
        <v>125478016</v>
      </c>
      <c r="F535" s="8">
        <v>73.099999999999994</v>
      </c>
      <c r="G535" s="6">
        <v>588458375</v>
      </c>
      <c r="H535" s="8">
        <v>50.5</v>
      </c>
      <c r="I535" s="4" t="s">
        <v>16</v>
      </c>
      <c r="J535" s="4" t="s">
        <v>16</v>
      </c>
      <c r="K535" s="6"/>
      <c r="L535" s="6"/>
      <c r="M535" s="6"/>
      <c r="N535" s="11"/>
      <c r="O535" s="7" t="s">
        <v>16</v>
      </c>
      <c r="P535" s="7" t="s">
        <v>16</v>
      </c>
      <c r="Q535" s="4" t="s">
        <v>16</v>
      </c>
      <c r="R535" s="4"/>
      <c r="S535" s="1"/>
    </row>
    <row r="536" spans="1:19">
      <c r="A536" s="1"/>
      <c r="B536" s="5" t="s">
        <v>380</v>
      </c>
      <c r="C536" s="6">
        <v>0</v>
      </c>
      <c r="D536" s="6">
        <v>0</v>
      </c>
      <c r="E536" s="6">
        <v>0</v>
      </c>
      <c r="F536" s="8">
        <v>0</v>
      </c>
      <c r="G536" s="6">
        <v>7069300</v>
      </c>
      <c r="H536" s="7" t="s">
        <v>18</v>
      </c>
      <c r="I536" s="4" t="s">
        <v>16</v>
      </c>
      <c r="J536" s="4" t="s">
        <v>16</v>
      </c>
      <c r="K536" s="6"/>
      <c r="L536" s="6"/>
      <c r="M536" s="6"/>
      <c r="N536" s="11"/>
      <c r="O536" s="7" t="s">
        <v>16</v>
      </c>
      <c r="P536" s="7" t="s">
        <v>16</v>
      </c>
      <c r="Q536" s="4" t="s">
        <v>16</v>
      </c>
      <c r="R536" s="4"/>
      <c r="S536" s="1"/>
    </row>
    <row r="537" spans="1:19">
      <c r="A537" s="1"/>
      <c r="B537" s="5" t="s">
        <v>16</v>
      </c>
      <c r="C537" s="6"/>
      <c r="D537" s="6"/>
      <c r="E537" s="6"/>
      <c r="F537" s="7" t="s">
        <v>16</v>
      </c>
      <c r="G537" s="6"/>
      <c r="H537" s="7" t="s">
        <v>16</v>
      </c>
      <c r="I537" s="4" t="s">
        <v>619</v>
      </c>
      <c r="J537" s="4" t="s">
        <v>510</v>
      </c>
      <c r="K537" s="6">
        <v>322</v>
      </c>
      <c r="L537" s="6">
        <v>0</v>
      </c>
      <c r="M537" s="6">
        <v>0</v>
      </c>
      <c r="N537" s="11">
        <v>0</v>
      </c>
      <c r="O537" s="7" t="s">
        <v>18</v>
      </c>
      <c r="P537" s="9">
        <v>0</v>
      </c>
      <c r="Q537" s="4" t="s">
        <v>16</v>
      </c>
      <c r="R537" s="4"/>
      <c r="S537" s="1"/>
    </row>
    <row r="538" spans="1:19">
      <c r="A538" s="1"/>
      <c r="B538" s="5" t="s">
        <v>16</v>
      </c>
      <c r="C538" s="6"/>
      <c r="D538" s="6"/>
      <c r="E538" s="6"/>
      <c r="F538" s="7" t="s">
        <v>16</v>
      </c>
      <c r="G538" s="6"/>
      <c r="H538" s="7" t="s">
        <v>16</v>
      </c>
      <c r="I538" s="4" t="s">
        <v>618</v>
      </c>
      <c r="J538" s="4" t="s">
        <v>510</v>
      </c>
      <c r="K538" s="6">
        <v>115</v>
      </c>
      <c r="L538" s="6">
        <v>0</v>
      </c>
      <c r="M538" s="6">
        <v>0</v>
      </c>
      <c r="N538" s="11">
        <v>0</v>
      </c>
      <c r="O538" s="7" t="s">
        <v>18</v>
      </c>
      <c r="P538" s="9">
        <v>0</v>
      </c>
      <c r="Q538" s="4" t="s">
        <v>16</v>
      </c>
      <c r="R538" s="4"/>
      <c r="S538" s="1"/>
    </row>
    <row r="539" spans="1:19">
      <c r="A539" s="1"/>
      <c r="B539" s="5" t="s">
        <v>16</v>
      </c>
      <c r="C539" s="6"/>
      <c r="D539" s="6"/>
      <c r="E539" s="6"/>
      <c r="F539" s="7" t="s">
        <v>16</v>
      </c>
      <c r="G539" s="6"/>
      <c r="H539" s="7" t="s">
        <v>16</v>
      </c>
      <c r="I539" s="4" t="s">
        <v>101</v>
      </c>
      <c r="J539" s="4" t="s">
        <v>86</v>
      </c>
      <c r="K539" s="6">
        <v>12500</v>
      </c>
      <c r="L539" s="6">
        <v>0</v>
      </c>
      <c r="M539" s="6">
        <v>0</v>
      </c>
      <c r="N539" s="11">
        <v>0</v>
      </c>
      <c r="O539" s="7" t="s">
        <v>18</v>
      </c>
      <c r="P539" s="9">
        <v>0</v>
      </c>
      <c r="Q539" s="4" t="s">
        <v>16</v>
      </c>
      <c r="R539" s="4"/>
      <c r="S539" s="1"/>
    </row>
    <row r="540" spans="1:19">
      <c r="A540" s="1"/>
      <c r="B540" s="5" t="s">
        <v>16</v>
      </c>
      <c r="C540" s="6"/>
      <c r="D540" s="6"/>
      <c r="E540" s="6"/>
      <c r="F540" s="7" t="s">
        <v>16</v>
      </c>
      <c r="G540" s="6"/>
      <c r="H540" s="7" t="s">
        <v>16</v>
      </c>
      <c r="I540" s="4" t="s">
        <v>829</v>
      </c>
      <c r="J540" s="4" t="s">
        <v>510</v>
      </c>
      <c r="K540" s="6">
        <v>820</v>
      </c>
      <c r="L540" s="6">
        <v>0</v>
      </c>
      <c r="M540" s="6">
        <v>0</v>
      </c>
      <c r="N540" s="11">
        <v>0</v>
      </c>
      <c r="O540" s="7" t="s">
        <v>18</v>
      </c>
      <c r="P540" s="9">
        <v>0</v>
      </c>
      <c r="Q540" s="4" t="s">
        <v>16</v>
      </c>
      <c r="R540" s="4"/>
      <c r="S540" s="1"/>
    </row>
    <row r="541" spans="1:19" ht="28.5">
      <c r="A541" s="4" t="s">
        <v>830</v>
      </c>
      <c r="B541" s="5" t="s">
        <v>380</v>
      </c>
      <c r="C541" s="6">
        <v>36485379</v>
      </c>
      <c r="D541" s="6">
        <v>56165072</v>
      </c>
      <c r="E541" s="6">
        <v>19679693</v>
      </c>
      <c r="F541" s="8">
        <v>53.9</v>
      </c>
      <c r="G541" s="6">
        <v>121617656</v>
      </c>
      <c r="H541" s="8">
        <v>46.2</v>
      </c>
      <c r="I541" s="4" t="s">
        <v>16</v>
      </c>
      <c r="J541" s="4" t="s">
        <v>16</v>
      </c>
      <c r="K541" s="6"/>
      <c r="L541" s="6"/>
      <c r="M541" s="6"/>
      <c r="N541" s="11"/>
      <c r="O541" s="7" t="s">
        <v>16</v>
      </c>
      <c r="P541" s="7" t="s">
        <v>16</v>
      </c>
      <c r="Q541" s="4" t="s">
        <v>16</v>
      </c>
      <c r="R541" s="4"/>
      <c r="S541" s="1"/>
    </row>
    <row r="542" spans="1:19" ht="28.5">
      <c r="A542" s="4" t="s">
        <v>831</v>
      </c>
      <c r="B542" s="5" t="s">
        <v>16</v>
      </c>
      <c r="C542" s="6"/>
      <c r="D542" s="6"/>
      <c r="E542" s="6"/>
      <c r="F542" s="7" t="s">
        <v>16</v>
      </c>
      <c r="G542" s="6"/>
      <c r="H542" s="7" t="s">
        <v>16</v>
      </c>
      <c r="I542" s="4" t="s">
        <v>832</v>
      </c>
      <c r="J542" s="4" t="s">
        <v>833</v>
      </c>
      <c r="K542" s="6">
        <v>1400</v>
      </c>
      <c r="L542" s="6">
        <v>800</v>
      </c>
      <c r="M542" s="6">
        <v>5210</v>
      </c>
      <c r="N542" s="11">
        <v>945</v>
      </c>
      <c r="O542" s="9">
        <v>67.5</v>
      </c>
      <c r="P542" s="9">
        <v>18.100000000000001</v>
      </c>
      <c r="Q542" s="4" t="s">
        <v>3526</v>
      </c>
      <c r="R542" s="4"/>
      <c r="S542" s="1"/>
    </row>
    <row r="543" spans="1:19">
      <c r="A543" s="1"/>
      <c r="B543" s="5" t="s">
        <v>16</v>
      </c>
      <c r="C543" s="6"/>
      <c r="D543" s="6"/>
      <c r="E543" s="6"/>
      <c r="F543" s="7" t="s">
        <v>16</v>
      </c>
      <c r="G543" s="6"/>
      <c r="H543" s="7" t="s">
        <v>16</v>
      </c>
      <c r="I543" s="4" t="s">
        <v>834</v>
      </c>
      <c r="J543" s="4" t="s">
        <v>835</v>
      </c>
      <c r="K543" s="6">
        <v>54000</v>
      </c>
      <c r="L543" s="6">
        <v>27000</v>
      </c>
      <c r="M543" s="6">
        <v>25485</v>
      </c>
      <c r="N543" s="11">
        <v>25129</v>
      </c>
      <c r="O543" s="9">
        <v>46.5</v>
      </c>
      <c r="P543" s="9">
        <v>-6.9</v>
      </c>
      <c r="Q543" s="4" t="s">
        <v>3527</v>
      </c>
      <c r="R543" s="4"/>
      <c r="S543" s="1"/>
    </row>
    <row r="544" spans="1:19" ht="28.5">
      <c r="A544" s="1"/>
      <c r="B544" s="5" t="s">
        <v>16</v>
      </c>
      <c r="C544" s="6"/>
      <c r="D544" s="6"/>
      <c r="E544" s="6"/>
      <c r="F544" s="7" t="s">
        <v>16</v>
      </c>
      <c r="G544" s="6"/>
      <c r="H544" s="7" t="s">
        <v>16</v>
      </c>
      <c r="I544" s="4" t="s">
        <v>836</v>
      </c>
      <c r="J544" s="4" t="s">
        <v>471</v>
      </c>
      <c r="K544" s="6">
        <v>16700</v>
      </c>
      <c r="L544" s="6">
        <v>8350</v>
      </c>
      <c r="M544" s="6">
        <v>8025</v>
      </c>
      <c r="N544" s="11">
        <v>6155</v>
      </c>
      <c r="O544" s="9">
        <v>36.9</v>
      </c>
      <c r="P544" s="9">
        <v>-26.3</v>
      </c>
      <c r="Q544" s="4" t="s">
        <v>3528</v>
      </c>
      <c r="R544" s="4"/>
      <c r="S544" s="1"/>
    </row>
    <row r="545" spans="1:19" ht="28.5">
      <c r="A545" s="4" t="s">
        <v>837</v>
      </c>
      <c r="B545" s="5" t="s">
        <v>380</v>
      </c>
      <c r="C545" s="6">
        <v>229528632</v>
      </c>
      <c r="D545" s="6">
        <v>326459696</v>
      </c>
      <c r="E545" s="6">
        <v>96931064</v>
      </c>
      <c r="F545" s="8">
        <v>42.2</v>
      </c>
      <c r="G545" s="6">
        <v>879149534</v>
      </c>
      <c r="H545" s="8">
        <v>37.1</v>
      </c>
      <c r="I545" s="4" t="s">
        <v>16</v>
      </c>
      <c r="J545" s="4" t="s">
        <v>16</v>
      </c>
      <c r="K545" s="6"/>
      <c r="L545" s="6"/>
      <c r="M545" s="6"/>
      <c r="N545" s="11"/>
      <c r="O545" s="7" t="s">
        <v>16</v>
      </c>
      <c r="P545" s="7" t="s">
        <v>16</v>
      </c>
      <c r="Q545" s="4" t="s">
        <v>16</v>
      </c>
      <c r="R545" s="4"/>
      <c r="S545" s="1"/>
    </row>
    <row r="546" spans="1:19">
      <c r="A546" s="4" t="s">
        <v>807</v>
      </c>
      <c r="B546" s="5" t="s">
        <v>16</v>
      </c>
      <c r="C546" s="6"/>
      <c r="D546" s="6"/>
      <c r="E546" s="6"/>
      <c r="F546" s="7" t="s">
        <v>16</v>
      </c>
      <c r="G546" s="6"/>
      <c r="H546" s="7" t="s">
        <v>16</v>
      </c>
      <c r="I546" s="4" t="s">
        <v>713</v>
      </c>
      <c r="J546" s="4" t="s">
        <v>706</v>
      </c>
      <c r="K546" s="6">
        <v>1800</v>
      </c>
      <c r="L546" s="6">
        <v>1800</v>
      </c>
      <c r="M546" s="6">
        <v>1585</v>
      </c>
      <c r="N546" s="11">
        <v>1381</v>
      </c>
      <c r="O546" s="7" t="s">
        <v>57</v>
      </c>
      <c r="P546" s="9">
        <v>-23.3</v>
      </c>
      <c r="Q546" s="4" t="s">
        <v>3515</v>
      </c>
      <c r="R546" s="4"/>
      <c r="S546" s="1"/>
    </row>
    <row r="547" spans="1:19" ht="28.5">
      <c r="A547" s="1"/>
      <c r="B547" s="5" t="s">
        <v>16</v>
      </c>
      <c r="C547" s="6"/>
      <c r="D547" s="6"/>
      <c r="E547" s="6"/>
      <c r="F547" s="7" t="s">
        <v>16</v>
      </c>
      <c r="G547" s="6"/>
      <c r="H547" s="7" t="s">
        <v>16</v>
      </c>
      <c r="I547" s="4" t="s">
        <v>713</v>
      </c>
      <c r="J547" s="4" t="s">
        <v>714</v>
      </c>
      <c r="K547" s="6">
        <v>5200</v>
      </c>
      <c r="L547" s="6">
        <v>5200</v>
      </c>
      <c r="M547" s="6">
        <v>4428</v>
      </c>
      <c r="N547" s="11">
        <v>7671</v>
      </c>
      <c r="O547" s="7" t="s">
        <v>57</v>
      </c>
      <c r="P547" s="9">
        <v>47.5</v>
      </c>
      <c r="Q547" s="4" t="s">
        <v>3529</v>
      </c>
      <c r="R547" s="4"/>
      <c r="S547" s="1"/>
    </row>
    <row r="548" spans="1:19" ht="42.75">
      <c r="A548" s="1"/>
      <c r="B548" s="5" t="s">
        <v>16</v>
      </c>
      <c r="C548" s="6"/>
      <c r="D548" s="6"/>
      <c r="E548" s="6"/>
      <c r="F548" s="7" t="s">
        <v>16</v>
      </c>
      <c r="G548" s="6"/>
      <c r="H548" s="7" t="s">
        <v>16</v>
      </c>
      <c r="I548" s="4" t="s">
        <v>713</v>
      </c>
      <c r="J548" s="4" t="s">
        <v>715</v>
      </c>
      <c r="K548" s="6">
        <v>130</v>
      </c>
      <c r="L548" s="6">
        <v>130</v>
      </c>
      <c r="M548" s="6">
        <v>93</v>
      </c>
      <c r="N548" s="11">
        <v>122</v>
      </c>
      <c r="O548" s="7" t="s">
        <v>57</v>
      </c>
      <c r="P548" s="9">
        <v>-6.2</v>
      </c>
      <c r="Q548" s="26" t="s">
        <v>3530</v>
      </c>
      <c r="R548" s="4"/>
      <c r="S548" s="1"/>
    </row>
    <row r="549" spans="1:19" ht="28.5">
      <c r="A549" s="4" t="s">
        <v>838</v>
      </c>
      <c r="B549" s="5" t="s">
        <v>380</v>
      </c>
      <c r="C549" s="6">
        <v>59338961</v>
      </c>
      <c r="D549" s="6">
        <v>80228761</v>
      </c>
      <c r="E549" s="6">
        <v>20889800</v>
      </c>
      <c r="F549" s="8">
        <v>35.200000000000003</v>
      </c>
      <c r="G549" s="6">
        <v>304320291</v>
      </c>
      <c r="H549" s="8">
        <v>26.4</v>
      </c>
      <c r="I549" s="4" t="s">
        <v>16</v>
      </c>
      <c r="J549" s="4" t="s">
        <v>16</v>
      </c>
      <c r="K549" s="6"/>
      <c r="L549" s="6"/>
      <c r="M549" s="6"/>
      <c r="N549" s="11"/>
      <c r="O549" s="7" t="s">
        <v>16</v>
      </c>
      <c r="P549" s="7" t="s">
        <v>16</v>
      </c>
      <c r="Q549" s="4" t="s">
        <v>16</v>
      </c>
      <c r="R549" s="4"/>
      <c r="S549" s="1"/>
    </row>
    <row r="550" spans="1:19" ht="28.5">
      <c r="A550" s="4" t="s">
        <v>839</v>
      </c>
      <c r="B550" s="5" t="s">
        <v>16</v>
      </c>
      <c r="C550" s="6"/>
      <c r="D550" s="6"/>
      <c r="E550" s="6"/>
      <c r="F550" s="7" t="s">
        <v>16</v>
      </c>
      <c r="G550" s="6"/>
      <c r="H550" s="7" t="s">
        <v>16</v>
      </c>
      <c r="I550" s="4" t="s">
        <v>840</v>
      </c>
      <c r="J550" s="4" t="s">
        <v>841</v>
      </c>
      <c r="K550" s="6">
        <v>1430000</v>
      </c>
      <c r="L550" s="6">
        <v>715000</v>
      </c>
      <c r="M550" s="6">
        <v>678398</v>
      </c>
      <c r="N550" s="11">
        <v>591707</v>
      </c>
      <c r="O550" s="9">
        <v>41.4</v>
      </c>
      <c r="P550" s="9">
        <v>-17.2</v>
      </c>
      <c r="Q550" s="4" t="s">
        <v>3531</v>
      </c>
      <c r="R550" s="4"/>
      <c r="S550" s="1"/>
    </row>
    <row r="551" spans="1:19" ht="28.5">
      <c r="A551" s="1"/>
      <c r="B551" s="5" t="s">
        <v>16</v>
      </c>
      <c r="C551" s="6"/>
      <c r="D551" s="6"/>
      <c r="E551" s="6"/>
      <c r="F551" s="7" t="s">
        <v>16</v>
      </c>
      <c r="G551" s="6"/>
      <c r="H551" s="7" t="s">
        <v>16</v>
      </c>
      <c r="I551" s="4" t="s">
        <v>842</v>
      </c>
      <c r="J551" s="4" t="s">
        <v>843</v>
      </c>
      <c r="K551" s="6">
        <v>750</v>
      </c>
      <c r="L551" s="6">
        <v>750</v>
      </c>
      <c r="M551" s="6">
        <v>879</v>
      </c>
      <c r="N551" s="11">
        <v>1182</v>
      </c>
      <c r="O551" s="7" t="s">
        <v>57</v>
      </c>
      <c r="P551" s="9">
        <v>57.6</v>
      </c>
      <c r="Q551" s="26" t="s">
        <v>3532</v>
      </c>
      <c r="R551" s="4"/>
      <c r="S551" s="1"/>
    </row>
    <row r="552" spans="1:19" s="23" customFormat="1" ht="30">
      <c r="A552" s="19" t="s">
        <v>844</v>
      </c>
      <c r="B552" s="13" t="s">
        <v>16</v>
      </c>
      <c r="C552" s="20"/>
      <c r="D552" s="20"/>
      <c r="E552" s="20"/>
      <c r="F552" s="21" t="s">
        <v>16</v>
      </c>
      <c r="G552" s="20"/>
      <c r="H552" s="21" t="s">
        <v>16</v>
      </c>
      <c r="I552" s="19" t="s">
        <v>16</v>
      </c>
      <c r="J552" s="19" t="s">
        <v>16</v>
      </c>
      <c r="K552" s="20"/>
      <c r="L552" s="20"/>
      <c r="M552" s="20"/>
      <c r="N552" s="22"/>
      <c r="O552" s="21" t="s">
        <v>16</v>
      </c>
      <c r="P552" s="21" t="s">
        <v>16</v>
      </c>
      <c r="Q552" s="19" t="s">
        <v>16</v>
      </c>
      <c r="R552" s="19"/>
      <c r="S552" s="18"/>
    </row>
    <row r="553" spans="1:19">
      <c r="A553" s="4" t="s">
        <v>845</v>
      </c>
      <c r="B553" s="5" t="s">
        <v>380</v>
      </c>
      <c r="C553" s="6">
        <v>438341177</v>
      </c>
      <c r="D553" s="6">
        <v>604814689</v>
      </c>
      <c r="E553" s="6">
        <v>166473512</v>
      </c>
      <c r="F553" s="8">
        <v>38</v>
      </c>
      <c r="G553" s="6">
        <v>1240825804</v>
      </c>
      <c r="H553" s="8">
        <v>48.7</v>
      </c>
      <c r="I553" s="4" t="s">
        <v>16</v>
      </c>
      <c r="J553" s="4" t="s">
        <v>16</v>
      </c>
      <c r="K553" s="6"/>
      <c r="L553" s="6"/>
      <c r="M553" s="6"/>
      <c r="N553" s="11"/>
      <c r="O553" s="7" t="s">
        <v>16</v>
      </c>
      <c r="P553" s="7" t="s">
        <v>16</v>
      </c>
      <c r="Q553" s="4" t="s">
        <v>16</v>
      </c>
      <c r="R553" s="4"/>
      <c r="S553" s="1"/>
    </row>
    <row r="554" spans="1:19" ht="28.5">
      <c r="A554" s="4" t="s">
        <v>846</v>
      </c>
      <c r="B554" s="5" t="s">
        <v>16</v>
      </c>
      <c r="C554" s="6"/>
      <c r="D554" s="6"/>
      <c r="E554" s="6"/>
      <c r="F554" s="7" t="s">
        <v>16</v>
      </c>
      <c r="G554" s="6"/>
      <c r="H554" s="7" t="s">
        <v>16</v>
      </c>
      <c r="I554" s="4" t="s">
        <v>703</v>
      </c>
      <c r="J554" s="4" t="s">
        <v>704</v>
      </c>
      <c r="K554" s="6">
        <v>25000</v>
      </c>
      <c r="L554" s="6">
        <v>13750</v>
      </c>
      <c r="M554" s="6">
        <v>15555</v>
      </c>
      <c r="N554" s="11">
        <v>8957</v>
      </c>
      <c r="O554" s="9">
        <v>35.799999999999997</v>
      </c>
      <c r="P554" s="9">
        <v>-34.9</v>
      </c>
      <c r="Q554" s="4" t="s">
        <v>3502</v>
      </c>
      <c r="R554" s="4"/>
      <c r="S554" s="1"/>
    </row>
    <row r="555" spans="1:19" ht="57">
      <c r="A555" s="1"/>
      <c r="B555" s="5" t="s">
        <v>16</v>
      </c>
      <c r="C555" s="6"/>
      <c r="D555" s="6"/>
      <c r="E555" s="6"/>
      <c r="F555" s="7" t="s">
        <v>16</v>
      </c>
      <c r="G555" s="6"/>
      <c r="H555" s="7" t="s">
        <v>16</v>
      </c>
      <c r="I555" s="4" t="s">
        <v>847</v>
      </c>
      <c r="J555" s="4" t="s">
        <v>848</v>
      </c>
      <c r="K555" s="6">
        <v>15000000</v>
      </c>
      <c r="L555" s="6">
        <v>6900000</v>
      </c>
      <c r="M555" s="6">
        <v>7225984</v>
      </c>
      <c r="N555" s="11">
        <v>7182859</v>
      </c>
      <c r="O555" s="9">
        <v>47.9</v>
      </c>
      <c r="P555" s="9">
        <v>4.0999999999999996</v>
      </c>
      <c r="Q555" s="26" t="s">
        <v>3533</v>
      </c>
      <c r="R555" s="4"/>
      <c r="S555" s="1"/>
    </row>
    <row r="556" spans="1:19" ht="28.5">
      <c r="A556" s="1"/>
      <c r="B556" s="5" t="s">
        <v>16</v>
      </c>
      <c r="C556" s="6"/>
      <c r="D556" s="6"/>
      <c r="E556" s="6"/>
      <c r="F556" s="7" t="s">
        <v>16</v>
      </c>
      <c r="G556" s="6"/>
      <c r="H556" s="7" t="s">
        <v>16</v>
      </c>
      <c r="I556" s="4" t="s">
        <v>849</v>
      </c>
      <c r="J556" s="4" t="s">
        <v>798</v>
      </c>
      <c r="K556" s="6">
        <v>1900</v>
      </c>
      <c r="L556" s="6">
        <v>1900</v>
      </c>
      <c r="M556" s="6">
        <v>1800</v>
      </c>
      <c r="N556" s="11">
        <v>1772</v>
      </c>
      <c r="O556" s="7" t="s">
        <v>57</v>
      </c>
      <c r="P556" s="9">
        <v>-6.7</v>
      </c>
      <c r="Q556" s="26" t="s">
        <v>3534</v>
      </c>
      <c r="R556" s="4"/>
      <c r="S556" s="1"/>
    </row>
    <row r="557" spans="1:19" ht="71.25">
      <c r="A557" s="1"/>
      <c r="B557" s="5" t="s">
        <v>16</v>
      </c>
      <c r="C557" s="6"/>
      <c r="D557" s="6"/>
      <c r="E557" s="6"/>
      <c r="F557" s="7" t="s">
        <v>16</v>
      </c>
      <c r="G557" s="6"/>
      <c r="H557" s="7" t="s">
        <v>16</v>
      </c>
      <c r="I557" s="4" t="s">
        <v>850</v>
      </c>
      <c r="J557" s="4" t="s">
        <v>851</v>
      </c>
      <c r="K557" s="6">
        <v>2400</v>
      </c>
      <c r="L557" s="6">
        <v>1315</v>
      </c>
      <c r="M557" s="6">
        <v>992</v>
      </c>
      <c r="N557" s="11">
        <v>925</v>
      </c>
      <c r="O557" s="9">
        <v>38.5</v>
      </c>
      <c r="P557" s="9">
        <v>-29.7</v>
      </c>
      <c r="Q557" s="26" t="s">
        <v>3535</v>
      </c>
      <c r="R557" s="4"/>
      <c r="S557" s="1"/>
    </row>
    <row r="558" spans="1:19" ht="42.75">
      <c r="A558" s="1"/>
      <c r="B558" s="5" t="s">
        <v>16</v>
      </c>
      <c r="C558" s="6"/>
      <c r="D558" s="6"/>
      <c r="E558" s="6"/>
      <c r="F558" s="7" t="s">
        <v>16</v>
      </c>
      <c r="G558" s="6"/>
      <c r="H558" s="7" t="s">
        <v>16</v>
      </c>
      <c r="I558" s="4" t="s">
        <v>852</v>
      </c>
      <c r="J558" s="4" t="s">
        <v>853</v>
      </c>
      <c r="K558" s="6">
        <v>190</v>
      </c>
      <c r="L558" s="6">
        <v>88</v>
      </c>
      <c r="M558" s="6">
        <v>104</v>
      </c>
      <c r="N558" s="11">
        <v>213</v>
      </c>
      <c r="O558" s="9">
        <v>112.1</v>
      </c>
      <c r="P558" s="9">
        <v>142</v>
      </c>
      <c r="Q558" s="26" t="s">
        <v>3536</v>
      </c>
      <c r="R558" s="4"/>
      <c r="S558" s="1"/>
    </row>
    <row r="559" spans="1:19" ht="28.5">
      <c r="A559" s="4" t="s">
        <v>854</v>
      </c>
      <c r="B559" s="5" t="s">
        <v>22</v>
      </c>
      <c r="C559" s="6">
        <v>11108337</v>
      </c>
      <c r="D559" s="6">
        <v>15970423</v>
      </c>
      <c r="E559" s="6">
        <v>4862086</v>
      </c>
      <c r="F559" s="8">
        <v>43.8</v>
      </c>
      <c r="G559" s="6">
        <v>39989533</v>
      </c>
      <c r="H559" s="8">
        <v>39.9</v>
      </c>
      <c r="I559" s="4" t="s">
        <v>16</v>
      </c>
      <c r="J559" s="4" t="s">
        <v>16</v>
      </c>
      <c r="K559" s="6"/>
      <c r="L559" s="6"/>
      <c r="M559" s="6"/>
      <c r="N559" s="11"/>
      <c r="O559" s="7" t="s">
        <v>16</v>
      </c>
      <c r="P559" s="7" t="s">
        <v>16</v>
      </c>
      <c r="Q559" s="4" t="s">
        <v>16</v>
      </c>
      <c r="R559" s="4"/>
      <c r="S559" s="1"/>
    </row>
    <row r="560" spans="1:19">
      <c r="A560" s="1"/>
      <c r="B560" s="5" t="s">
        <v>16</v>
      </c>
      <c r="C560" s="6"/>
      <c r="D560" s="6"/>
      <c r="E560" s="6"/>
      <c r="F560" s="7" t="s">
        <v>16</v>
      </c>
      <c r="G560" s="6"/>
      <c r="H560" s="7" t="s">
        <v>16</v>
      </c>
      <c r="I560" s="4" t="s">
        <v>618</v>
      </c>
      <c r="J560" s="4" t="s">
        <v>510</v>
      </c>
      <c r="K560" s="6">
        <v>380</v>
      </c>
      <c r="L560" s="6">
        <v>0</v>
      </c>
      <c r="M560" s="6">
        <v>0</v>
      </c>
      <c r="N560" s="11">
        <v>0</v>
      </c>
      <c r="O560" s="7" t="s">
        <v>18</v>
      </c>
      <c r="P560" s="9">
        <v>0</v>
      </c>
      <c r="Q560" s="4" t="s">
        <v>16</v>
      </c>
      <c r="R560" s="4"/>
      <c r="S560" s="1"/>
    </row>
    <row r="561" spans="1:19" ht="28.5">
      <c r="A561" s="1"/>
      <c r="B561" s="5" t="s">
        <v>16</v>
      </c>
      <c r="C561" s="6"/>
      <c r="D561" s="6"/>
      <c r="E561" s="6"/>
      <c r="F561" s="7" t="s">
        <v>16</v>
      </c>
      <c r="G561" s="6"/>
      <c r="H561" s="7" t="s">
        <v>16</v>
      </c>
      <c r="I561" s="4" t="s">
        <v>101</v>
      </c>
      <c r="J561" s="4" t="s">
        <v>86</v>
      </c>
      <c r="K561" s="6">
        <v>11300</v>
      </c>
      <c r="L561" s="6">
        <v>3500</v>
      </c>
      <c r="M561" s="6">
        <v>7544</v>
      </c>
      <c r="N561" s="11">
        <v>5452</v>
      </c>
      <c r="O561" s="9">
        <v>48.2</v>
      </c>
      <c r="P561" s="9">
        <v>55.8</v>
      </c>
      <c r="Q561" s="26" t="s">
        <v>3537</v>
      </c>
      <c r="R561" s="4"/>
      <c r="S561" s="1"/>
    </row>
    <row r="562" spans="1:19" ht="28.5">
      <c r="A562" s="1"/>
      <c r="B562" s="5" t="s">
        <v>16</v>
      </c>
      <c r="C562" s="6"/>
      <c r="D562" s="6"/>
      <c r="E562" s="6"/>
      <c r="F562" s="7" t="s">
        <v>16</v>
      </c>
      <c r="G562" s="6"/>
      <c r="H562" s="7" t="s">
        <v>16</v>
      </c>
      <c r="I562" s="4" t="s">
        <v>101</v>
      </c>
      <c r="J562" s="4" t="s">
        <v>758</v>
      </c>
      <c r="K562" s="6">
        <v>250</v>
      </c>
      <c r="L562" s="6">
        <v>70</v>
      </c>
      <c r="M562" s="6">
        <v>566</v>
      </c>
      <c r="N562" s="11">
        <v>298</v>
      </c>
      <c r="O562" s="9">
        <v>119.2</v>
      </c>
      <c r="P562" s="9">
        <v>325.7</v>
      </c>
      <c r="Q562" s="26" t="s">
        <v>3537</v>
      </c>
      <c r="R562" s="4"/>
      <c r="S562" s="1"/>
    </row>
    <row r="563" spans="1:19" s="23" customFormat="1" ht="45">
      <c r="A563" s="19" t="s">
        <v>855</v>
      </c>
      <c r="B563" s="13" t="s">
        <v>16</v>
      </c>
      <c r="C563" s="20">
        <f>SUM(C411:C562)</f>
        <v>17887102814</v>
      </c>
      <c r="D563" s="20">
        <f>SUM(D411:D562)</f>
        <v>24483493520</v>
      </c>
      <c r="E563" s="20">
        <f>+D563-C563</f>
        <v>6596390706</v>
      </c>
      <c r="F563" s="21" t="s">
        <v>16</v>
      </c>
      <c r="G563" s="20">
        <f>SUM(G411:G562)</f>
        <v>47035626477</v>
      </c>
      <c r="H563" s="21" t="s">
        <v>16</v>
      </c>
      <c r="I563" s="19" t="s">
        <v>16</v>
      </c>
      <c r="J563" s="19" t="s">
        <v>16</v>
      </c>
      <c r="K563" s="20"/>
      <c r="L563" s="20"/>
      <c r="M563" s="20"/>
      <c r="N563" s="22"/>
      <c r="O563" s="21" t="s">
        <v>16</v>
      </c>
      <c r="P563" s="21" t="s">
        <v>16</v>
      </c>
      <c r="Q563" s="19" t="s">
        <v>16</v>
      </c>
      <c r="R563" s="19"/>
      <c r="S563" s="18"/>
    </row>
    <row r="564" spans="1:19">
      <c r="A564" s="16" t="s">
        <v>856</v>
      </c>
      <c r="B564" s="17" t="s">
        <v>16</v>
      </c>
      <c r="C564" s="17"/>
      <c r="D564" s="17"/>
      <c r="E564" s="17"/>
      <c r="F564" s="17" t="s">
        <v>16</v>
      </c>
      <c r="G564" s="17"/>
      <c r="H564" s="17" t="s">
        <v>16</v>
      </c>
      <c r="I564" s="17" t="s">
        <v>16</v>
      </c>
      <c r="J564" s="17" t="s">
        <v>16</v>
      </c>
      <c r="K564" s="17"/>
      <c r="L564" s="17"/>
      <c r="M564" s="17"/>
      <c r="N564" s="17"/>
      <c r="O564" s="17" t="s">
        <v>16</v>
      </c>
      <c r="P564" s="17" t="s">
        <v>16</v>
      </c>
      <c r="Q564" s="17" t="s">
        <v>16</v>
      </c>
    </row>
    <row r="565" spans="1:19" s="23" customFormat="1" ht="30">
      <c r="A565" s="35" t="s">
        <v>857</v>
      </c>
      <c r="B565" s="36" t="s">
        <v>16</v>
      </c>
      <c r="C565" s="37"/>
      <c r="D565" s="37"/>
      <c r="E565" s="37"/>
      <c r="F565" s="38" t="s">
        <v>16</v>
      </c>
      <c r="G565" s="37"/>
      <c r="H565" s="38" t="s">
        <v>16</v>
      </c>
      <c r="I565" s="35" t="s">
        <v>16</v>
      </c>
      <c r="J565" s="35" t="s">
        <v>16</v>
      </c>
      <c r="K565" s="37"/>
      <c r="L565" s="37"/>
      <c r="M565" s="37"/>
      <c r="N565" s="39"/>
      <c r="O565" s="38" t="s">
        <v>16</v>
      </c>
      <c r="P565" s="38" t="s">
        <v>16</v>
      </c>
      <c r="Q565" s="35" t="s">
        <v>16</v>
      </c>
      <c r="R565" s="19"/>
      <c r="S565" s="18"/>
    </row>
    <row r="566" spans="1:19" ht="28.5">
      <c r="A566" s="29" t="s">
        <v>858</v>
      </c>
      <c r="B566" s="30" t="s">
        <v>22</v>
      </c>
      <c r="C566" s="28">
        <v>9715033</v>
      </c>
      <c r="D566" s="28">
        <v>10322308</v>
      </c>
      <c r="E566" s="28">
        <v>607275</v>
      </c>
      <c r="F566" s="40">
        <v>6.3</v>
      </c>
      <c r="G566" s="28">
        <v>25687285</v>
      </c>
      <c r="H566" s="40">
        <v>40.200000000000003</v>
      </c>
      <c r="I566" s="29" t="s">
        <v>16</v>
      </c>
      <c r="J566" s="29" t="s">
        <v>16</v>
      </c>
      <c r="K566" s="28"/>
      <c r="L566" s="28"/>
      <c r="M566" s="28"/>
      <c r="N566" s="32"/>
      <c r="O566" s="31" t="s">
        <v>16</v>
      </c>
      <c r="P566" s="31" t="s">
        <v>16</v>
      </c>
      <c r="Q566" s="29" t="s">
        <v>16</v>
      </c>
      <c r="R566" s="4"/>
      <c r="S566" s="1"/>
    </row>
    <row r="567" spans="1:19" ht="28.5">
      <c r="A567" s="29" t="s">
        <v>859</v>
      </c>
      <c r="B567" s="30" t="s">
        <v>16</v>
      </c>
      <c r="C567" s="28"/>
      <c r="D567" s="28"/>
      <c r="E567" s="28"/>
      <c r="F567" s="31" t="s">
        <v>16</v>
      </c>
      <c r="G567" s="28"/>
      <c r="H567" s="31" t="s">
        <v>16</v>
      </c>
      <c r="I567" s="29" t="s">
        <v>860</v>
      </c>
      <c r="J567" s="29" t="s">
        <v>510</v>
      </c>
      <c r="K567" s="28">
        <v>57</v>
      </c>
      <c r="L567" s="28">
        <v>0</v>
      </c>
      <c r="M567" s="28">
        <v>0</v>
      </c>
      <c r="N567" s="32"/>
      <c r="O567" s="27">
        <v>0</v>
      </c>
      <c r="P567" s="27">
        <v>0</v>
      </c>
      <c r="Q567" s="29" t="s">
        <v>2985</v>
      </c>
      <c r="R567" s="4"/>
      <c r="S567" s="1"/>
    </row>
    <row r="568" spans="1:19" ht="28.5">
      <c r="A568" s="33"/>
      <c r="B568" s="30" t="s">
        <v>16</v>
      </c>
      <c r="C568" s="28"/>
      <c r="D568" s="28"/>
      <c r="E568" s="28"/>
      <c r="F568" s="31" t="s">
        <v>16</v>
      </c>
      <c r="G568" s="28"/>
      <c r="H568" s="31" t="s">
        <v>16</v>
      </c>
      <c r="I568" s="29" t="s">
        <v>861</v>
      </c>
      <c r="J568" s="29" t="s">
        <v>510</v>
      </c>
      <c r="K568" s="28">
        <v>54</v>
      </c>
      <c r="L568" s="28">
        <v>0</v>
      </c>
      <c r="M568" s="28">
        <v>0</v>
      </c>
      <c r="N568" s="32"/>
      <c r="O568" s="27">
        <v>0</v>
      </c>
      <c r="P568" s="27">
        <v>0</v>
      </c>
      <c r="Q568" s="29" t="s">
        <v>2985</v>
      </c>
      <c r="R568" s="4"/>
      <c r="S568" s="1"/>
    </row>
    <row r="569" spans="1:19">
      <c r="A569" s="29" t="s">
        <v>862</v>
      </c>
      <c r="B569" s="30" t="s">
        <v>863</v>
      </c>
      <c r="C569" s="28">
        <v>23870738</v>
      </c>
      <c r="D569" s="28">
        <v>45493469</v>
      </c>
      <c r="E569" s="28">
        <v>21622731</v>
      </c>
      <c r="F569" s="40">
        <v>90.6</v>
      </c>
      <c r="G569" s="28">
        <v>199049029</v>
      </c>
      <c r="H569" s="40">
        <v>22.9</v>
      </c>
      <c r="I569" s="29" t="s">
        <v>16</v>
      </c>
      <c r="J569" s="29" t="s">
        <v>16</v>
      </c>
      <c r="K569" s="28"/>
      <c r="L569" s="28"/>
      <c r="M569" s="28"/>
      <c r="N569" s="32"/>
      <c r="O569" s="31" t="s">
        <v>16</v>
      </c>
      <c r="P569" s="31" t="s">
        <v>16</v>
      </c>
      <c r="Q569" s="29" t="s">
        <v>16</v>
      </c>
      <c r="R569" s="4"/>
      <c r="S569" s="1"/>
    </row>
    <row r="570" spans="1:19" ht="28.5">
      <c r="A570" s="29" t="s">
        <v>859</v>
      </c>
      <c r="B570" s="30" t="s">
        <v>16</v>
      </c>
      <c r="C570" s="28"/>
      <c r="D570" s="28"/>
      <c r="E570" s="28"/>
      <c r="F570" s="31" t="s">
        <v>16</v>
      </c>
      <c r="G570" s="28"/>
      <c r="H570" s="31" t="s">
        <v>16</v>
      </c>
      <c r="I570" s="29" t="s">
        <v>864</v>
      </c>
      <c r="J570" s="29" t="s">
        <v>865</v>
      </c>
      <c r="K570" s="28">
        <v>180</v>
      </c>
      <c r="L570" s="28">
        <f>62+45</f>
        <v>107</v>
      </c>
      <c r="M570" s="28">
        <v>44</v>
      </c>
      <c r="N570" s="32">
        <f>25+25</f>
        <v>50</v>
      </c>
      <c r="O570" s="27">
        <f>+N570/K570*100</f>
        <v>27.777777777777779</v>
      </c>
      <c r="P570" s="27">
        <f>+(N570-L570)/L570*100</f>
        <v>-53.271028037383175</v>
      </c>
      <c r="Q570" s="29" t="s">
        <v>2980</v>
      </c>
      <c r="R570" s="4"/>
      <c r="S570" s="1"/>
    </row>
    <row r="571" spans="1:19">
      <c r="A571" s="33"/>
      <c r="B571" s="30" t="s">
        <v>16</v>
      </c>
      <c r="C571" s="28"/>
      <c r="D571" s="28"/>
      <c r="E571" s="28"/>
      <c r="F571" s="31" t="s">
        <v>16</v>
      </c>
      <c r="G571" s="28"/>
      <c r="H571" s="31" t="s">
        <v>16</v>
      </c>
      <c r="I571" s="29" t="s">
        <v>866</v>
      </c>
      <c r="J571" s="29" t="s">
        <v>867</v>
      </c>
      <c r="K571" s="28">
        <f>2790*4</f>
        <v>11160</v>
      </c>
      <c r="L571" s="28">
        <f>2790+2790</f>
        <v>5580</v>
      </c>
      <c r="M571" s="28">
        <v>5580</v>
      </c>
      <c r="N571" s="32">
        <f>2790+2790</f>
        <v>5580</v>
      </c>
      <c r="O571" s="27">
        <f t="shared" ref="O571:O577" si="2">+N571/K571*100</f>
        <v>50</v>
      </c>
      <c r="P571" s="27">
        <f t="shared" ref="P571:P578" si="3">+(N571-L571)/L571*100</f>
        <v>0</v>
      </c>
      <c r="Q571" s="29"/>
      <c r="R571" s="4"/>
      <c r="S571" s="1"/>
    </row>
    <row r="572" spans="1:19">
      <c r="A572" s="33"/>
      <c r="B572" s="30" t="s">
        <v>16</v>
      </c>
      <c r="C572" s="28"/>
      <c r="D572" s="28"/>
      <c r="E572" s="28"/>
      <c r="F572" s="31" t="s">
        <v>16</v>
      </c>
      <c r="G572" s="28"/>
      <c r="H572" s="31" t="s">
        <v>16</v>
      </c>
      <c r="I572" s="29" t="s">
        <v>868</v>
      </c>
      <c r="J572" s="29" t="s">
        <v>869</v>
      </c>
      <c r="K572" s="28">
        <v>560</v>
      </c>
      <c r="L572" s="28">
        <f>140+140</f>
        <v>280</v>
      </c>
      <c r="M572" s="28">
        <v>58</v>
      </c>
      <c r="N572" s="32">
        <f>27+22</f>
        <v>49</v>
      </c>
      <c r="O572" s="27">
        <f t="shared" si="2"/>
        <v>8.75</v>
      </c>
      <c r="P572" s="27">
        <f t="shared" si="3"/>
        <v>-82.5</v>
      </c>
      <c r="Q572" s="29" t="s">
        <v>2981</v>
      </c>
      <c r="R572" s="4"/>
      <c r="S572" s="1"/>
    </row>
    <row r="573" spans="1:19" ht="28.5">
      <c r="A573" s="33"/>
      <c r="B573" s="30" t="s">
        <v>16</v>
      </c>
      <c r="C573" s="28"/>
      <c r="D573" s="28"/>
      <c r="E573" s="28"/>
      <c r="F573" s="31" t="s">
        <v>16</v>
      </c>
      <c r="G573" s="28"/>
      <c r="H573" s="31" t="s">
        <v>16</v>
      </c>
      <c r="I573" s="29" t="s">
        <v>870</v>
      </c>
      <c r="J573" s="29" t="s">
        <v>871</v>
      </c>
      <c r="K573" s="28">
        <v>1408</v>
      </c>
      <c r="L573" s="28">
        <f>347+351</f>
        <v>698</v>
      </c>
      <c r="M573" s="28">
        <v>916</v>
      </c>
      <c r="N573" s="32">
        <f>408+402</f>
        <v>810</v>
      </c>
      <c r="O573" s="27">
        <f t="shared" si="2"/>
        <v>57.528409090909093</v>
      </c>
      <c r="P573" s="27">
        <f t="shared" si="3"/>
        <v>16.045845272206304</v>
      </c>
      <c r="Q573" s="29" t="s">
        <v>2982</v>
      </c>
      <c r="R573" s="4"/>
      <c r="S573" s="1"/>
    </row>
    <row r="574" spans="1:19" ht="28.5">
      <c r="A574" s="33"/>
      <c r="B574" s="30" t="s">
        <v>16</v>
      </c>
      <c r="C574" s="28"/>
      <c r="D574" s="28"/>
      <c r="E574" s="28"/>
      <c r="F574" s="31" t="s">
        <v>16</v>
      </c>
      <c r="G574" s="28"/>
      <c r="H574" s="31" t="s">
        <v>16</v>
      </c>
      <c r="I574" s="29" t="s">
        <v>872</v>
      </c>
      <c r="J574" s="29" t="s">
        <v>873</v>
      </c>
      <c r="K574" s="28">
        <v>35</v>
      </c>
      <c r="L574" s="28">
        <f>8+8</f>
        <v>16</v>
      </c>
      <c r="M574" s="28">
        <v>10</v>
      </c>
      <c r="N574" s="32">
        <f>2+0</f>
        <v>2</v>
      </c>
      <c r="O574" s="27">
        <f t="shared" si="2"/>
        <v>5.7142857142857144</v>
      </c>
      <c r="P574" s="27">
        <f t="shared" si="3"/>
        <v>-87.5</v>
      </c>
      <c r="Q574" s="29" t="s">
        <v>1006</v>
      </c>
      <c r="R574" s="4"/>
      <c r="S574" s="1"/>
    </row>
    <row r="575" spans="1:19" ht="28.5">
      <c r="A575" s="33"/>
      <c r="B575" s="30" t="s">
        <v>16</v>
      </c>
      <c r="C575" s="28"/>
      <c r="D575" s="28"/>
      <c r="E575" s="28"/>
      <c r="F575" s="31" t="s">
        <v>16</v>
      </c>
      <c r="G575" s="28"/>
      <c r="H575" s="31" t="s">
        <v>16</v>
      </c>
      <c r="I575" s="29" t="s">
        <v>874</v>
      </c>
      <c r="J575" s="29" t="s">
        <v>875</v>
      </c>
      <c r="K575" s="28">
        <v>156</v>
      </c>
      <c r="L575" s="28">
        <f>30+50</f>
        <v>80</v>
      </c>
      <c r="M575" s="28">
        <v>16</v>
      </c>
      <c r="N575" s="32">
        <f>5+24</f>
        <v>29</v>
      </c>
      <c r="O575" s="27">
        <f t="shared" si="2"/>
        <v>18.589743589743591</v>
      </c>
      <c r="P575" s="27">
        <f t="shared" si="3"/>
        <v>-63.749999999999993</v>
      </c>
      <c r="Q575" s="29" t="s">
        <v>1006</v>
      </c>
      <c r="R575" s="4"/>
      <c r="S575" s="1"/>
    </row>
    <row r="576" spans="1:19" ht="28.5">
      <c r="A576" s="33"/>
      <c r="B576" s="30" t="s">
        <v>16</v>
      </c>
      <c r="C576" s="28"/>
      <c r="D576" s="28"/>
      <c r="E576" s="28"/>
      <c r="F576" s="31" t="s">
        <v>16</v>
      </c>
      <c r="G576" s="28"/>
      <c r="H576" s="31" t="s">
        <v>16</v>
      </c>
      <c r="I576" s="29" t="s">
        <v>876</v>
      </c>
      <c r="J576" s="29" t="s">
        <v>877</v>
      </c>
      <c r="K576" s="28">
        <v>3232440</v>
      </c>
      <c r="L576" s="28">
        <f>797040+805896</f>
        <v>1602936</v>
      </c>
      <c r="M576" s="28">
        <v>1602936</v>
      </c>
      <c r="N576" s="32">
        <f>797040+805896</f>
        <v>1602936</v>
      </c>
      <c r="O576" s="27">
        <f t="shared" si="2"/>
        <v>49.589041095890416</v>
      </c>
      <c r="P576" s="27">
        <f t="shared" si="3"/>
        <v>0</v>
      </c>
      <c r="Q576" s="29" t="s">
        <v>16</v>
      </c>
      <c r="R576" s="4"/>
      <c r="S576" s="1"/>
    </row>
    <row r="577" spans="1:19">
      <c r="A577" s="33"/>
      <c r="B577" s="30" t="s">
        <v>16</v>
      </c>
      <c r="C577" s="28"/>
      <c r="D577" s="28"/>
      <c r="E577" s="28"/>
      <c r="F577" s="31" t="s">
        <v>16</v>
      </c>
      <c r="G577" s="28"/>
      <c r="H577" s="31" t="s">
        <v>16</v>
      </c>
      <c r="I577" s="29" t="s">
        <v>878</v>
      </c>
      <c r="J577" s="29" t="s">
        <v>871</v>
      </c>
      <c r="K577" s="28">
        <v>8000</v>
      </c>
      <c r="L577" s="28">
        <f>2000+2000</f>
        <v>4000</v>
      </c>
      <c r="M577" s="28">
        <v>4048</v>
      </c>
      <c r="N577" s="32">
        <f>1951+1933</f>
        <v>3884</v>
      </c>
      <c r="O577" s="27">
        <f t="shared" si="2"/>
        <v>48.55</v>
      </c>
      <c r="P577" s="27">
        <f t="shared" si="3"/>
        <v>-2.9000000000000004</v>
      </c>
      <c r="Q577" s="29" t="s">
        <v>2983</v>
      </c>
      <c r="R577" s="4"/>
      <c r="S577" s="1"/>
    </row>
    <row r="578" spans="1:19" ht="28.5">
      <c r="A578" s="33"/>
      <c r="B578" s="30" t="s">
        <v>16</v>
      </c>
      <c r="C578" s="28"/>
      <c r="D578" s="28"/>
      <c r="E578" s="28"/>
      <c r="F578" s="31" t="s">
        <v>16</v>
      </c>
      <c r="G578" s="28"/>
      <c r="H578" s="31" t="s">
        <v>16</v>
      </c>
      <c r="I578" s="29" t="s">
        <v>879</v>
      </c>
      <c r="J578" s="29" t="s">
        <v>443</v>
      </c>
      <c r="K578" s="28">
        <v>508</v>
      </c>
      <c r="L578" s="28">
        <v>508</v>
      </c>
      <c r="M578" s="28">
        <v>507</v>
      </c>
      <c r="N578" s="32">
        <v>507</v>
      </c>
      <c r="O578" s="31" t="s">
        <v>57</v>
      </c>
      <c r="P578" s="27">
        <f t="shared" si="3"/>
        <v>-0.19685039370078738</v>
      </c>
      <c r="Q578" s="29" t="s">
        <v>2984</v>
      </c>
      <c r="R578" s="4"/>
      <c r="S578" s="1"/>
    </row>
    <row r="579" spans="1:19" s="23" customFormat="1" ht="30">
      <c r="A579" s="19" t="s">
        <v>880</v>
      </c>
      <c r="B579" s="13" t="s">
        <v>16</v>
      </c>
      <c r="C579" s="20"/>
      <c r="D579" s="20"/>
      <c r="E579" s="20"/>
      <c r="F579" s="21" t="s">
        <v>16</v>
      </c>
      <c r="G579" s="20"/>
      <c r="H579" s="21" t="s">
        <v>16</v>
      </c>
      <c r="I579" s="19" t="s">
        <v>16</v>
      </c>
      <c r="J579" s="19" t="s">
        <v>16</v>
      </c>
      <c r="K579" s="20"/>
      <c r="L579" s="20"/>
      <c r="M579" s="20"/>
      <c r="N579" s="22"/>
      <c r="O579" s="21" t="s">
        <v>16</v>
      </c>
      <c r="P579" s="21" t="s">
        <v>16</v>
      </c>
      <c r="Q579" s="19" t="s">
        <v>16</v>
      </c>
      <c r="R579" s="19"/>
      <c r="S579" s="18"/>
    </row>
    <row r="580" spans="1:19">
      <c r="A580" s="4" t="s">
        <v>881</v>
      </c>
      <c r="B580" s="5" t="s">
        <v>863</v>
      </c>
      <c r="C580" s="6">
        <v>24066220</v>
      </c>
      <c r="D580" s="6">
        <v>27799268</v>
      </c>
      <c r="E580" s="6">
        <v>3733048</v>
      </c>
      <c r="F580" s="8">
        <v>15.5</v>
      </c>
      <c r="G580" s="6">
        <v>101602338</v>
      </c>
      <c r="H580" s="8">
        <v>27.4</v>
      </c>
      <c r="I580" s="4" t="s">
        <v>16</v>
      </c>
      <c r="J580" s="4" t="s">
        <v>16</v>
      </c>
      <c r="K580" s="6"/>
      <c r="L580" s="6"/>
      <c r="M580" s="6"/>
      <c r="N580" s="11"/>
      <c r="O580" s="7" t="s">
        <v>16</v>
      </c>
      <c r="P580" s="7" t="s">
        <v>16</v>
      </c>
      <c r="Q580" s="4" t="s">
        <v>16</v>
      </c>
      <c r="R580" s="4"/>
      <c r="S580" s="1"/>
    </row>
    <row r="581" spans="1:19" ht="42.75">
      <c r="A581" s="4" t="s">
        <v>882</v>
      </c>
      <c r="B581" s="5" t="s">
        <v>16</v>
      </c>
      <c r="C581" s="6"/>
      <c r="D581" s="6"/>
      <c r="E581" s="6"/>
      <c r="F581" s="7" t="s">
        <v>16</v>
      </c>
      <c r="G581" s="6"/>
      <c r="H581" s="7" t="s">
        <v>16</v>
      </c>
      <c r="I581" s="4" t="s">
        <v>883</v>
      </c>
      <c r="J581" s="4" t="s">
        <v>527</v>
      </c>
      <c r="K581" s="6">
        <v>18</v>
      </c>
      <c r="L581" s="6">
        <v>18</v>
      </c>
      <c r="M581" s="6">
        <v>14</v>
      </c>
      <c r="N581" s="11">
        <v>15</v>
      </c>
      <c r="O581" s="7" t="s">
        <v>57</v>
      </c>
      <c r="P581" s="9">
        <v>-16.7</v>
      </c>
      <c r="Q581" s="4" t="s">
        <v>2986</v>
      </c>
      <c r="R581" s="4"/>
      <c r="S581" s="1"/>
    </row>
    <row r="582" spans="1:19">
      <c r="A582" s="4" t="s">
        <v>884</v>
      </c>
      <c r="B582" s="5" t="s">
        <v>863</v>
      </c>
      <c r="C582" s="6">
        <v>67450363</v>
      </c>
      <c r="D582" s="6">
        <v>64651328</v>
      </c>
      <c r="E582" s="6">
        <v>-2799035</v>
      </c>
      <c r="F582" s="8">
        <v>-4.0999999999999996</v>
      </c>
      <c r="G582" s="6">
        <v>336933811</v>
      </c>
      <c r="H582" s="8">
        <v>19.2</v>
      </c>
      <c r="I582" s="4" t="s">
        <v>16</v>
      </c>
      <c r="J582" s="4" t="s">
        <v>16</v>
      </c>
      <c r="K582" s="6"/>
      <c r="L582" s="6"/>
      <c r="M582" s="6"/>
      <c r="N582" s="11"/>
      <c r="O582" s="7" t="s">
        <v>16</v>
      </c>
      <c r="P582" s="7" t="s">
        <v>16</v>
      </c>
      <c r="Q582" s="4" t="s">
        <v>16</v>
      </c>
      <c r="R582" s="4"/>
      <c r="S582" s="1"/>
    </row>
    <row r="583" spans="1:19" ht="28.5">
      <c r="A583" s="4" t="s">
        <v>885</v>
      </c>
      <c r="B583" s="5" t="s">
        <v>16</v>
      </c>
      <c r="C583" s="6"/>
      <c r="D583" s="6"/>
      <c r="E583" s="6"/>
      <c r="F583" s="7" t="s">
        <v>16</v>
      </c>
      <c r="G583" s="6"/>
      <c r="H583" s="7" t="s">
        <v>16</v>
      </c>
      <c r="I583" s="4" t="s">
        <v>886</v>
      </c>
      <c r="J583" s="4" t="s">
        <v>887</v>
      </c>
      <c r="K583" s="6">
        <v>1637</v>
      </c>
      <c r="L583" s="6">
        <v>1637</v>
      </c>
      <c r="M583" s="6">
        <v>1637</v>
      </c>
      <c r="N583" s="11">
        <v>991</v>
      </c>
      <c r="O583" s="7" t="s">
        <v>57</v>
      </c>
      <c r="P583" s="9">
        <v>-39.5</v>
      </c>
      <c r="Q583" s="4" t="s">
        <v>888</v>
      </c>
      <c r="R583" s="4"/>
      <c r="S583" s="1"/>
    </row>
    <row r="584" spans="1:19" ht="28.5">
      <c r="A584" s="4" t="s">
        <v>889</v>
      </c>
      <c r="B584" s="5" t="s">
        <v>52</v>
      </c>
      <c r="C584" s="6">
        <v>2348551</v>
      </c>
      <c r="D584" s="6">
        <v>3507717</v>
      </c>
      <c r="E584" s="6">
        <v>1159166</v>
      </c>
      <c r="F584" s="8">
        <v>49.4</v>
      </c>
      <c r="G584" s="6">
        <v>16483922</v>
      </c>
      <c r="H584" s="8">
        <v>21.3</v>
      </c>
      <c r="I584" s="4" t="s">
        <v>16</v>
      </c>
      <c r="J584" s="4" t="s">
        <v>16</v>
      </c>
      <c r="K584" s="6"/>
      <c r="L584" s="6"/>
      <c r="M584" s="6"/>
      <c r="N584" s="11"/>
      <c r="O584" s="7" t="s">
        <v>16</v>
      </c>
      <c r="P584" s="7" t="s">
        <v>16</v>
      </c>
      <c r="Q584" s="4" t="s">
        <v>16</v>
      </c>
      <c r="R584" s="4"/>
      <c r="S584" s="1"/>
    </row>
    <row r="585" spans="1:19" ht="28.5">
      <c r="A585" s="4" t="s">
        <v>890</v>
      </c>
      <c r="B585" s="5" t="s">
        <v>16</v>
      </c>
      <c r="C585" s="6"/>
      <c r="D585" s="6"/>
      <c r="E585" s="6"/>
      <c r="F585" s="7" t="s">
        <v>16</v>
      </c>
      <c r="G585" s="6"/>
      <c r="H585" s="7" t="s">
        <v>16</v>
      </c>
      <c r="I585" s="4" t="s">
        <v>891</v>
      </c>
      <c r="J585" s="4" t="s">
        <v>892</v>
      </c>
      <c r="K585" s="6">
        <v>150</v>
      </c>
      <c r="L585" s="6">
        <v>0</v>
      </c>
      <c r="M585" s="6">
        <v>0</v>
      </c>
      <c r="N585" s="11">
        <v>0</v>
      </c>
      <c r="O585" s="7" t="s">
        <v>18</v>
      </c>
      <c r="P585" s="9">
        <v>0</v>
      </c>
      <c r="Q585" s="4" t="s">
        <v>16</v>
      </c>
      <c r="R585" s="4"/>
      <c r="S585" s="1"/>
    </row>
    <row r="586" spans="1:19" ht="28.5">
      <c r="A586" s="1"/>
      <c r="B586" s="5" t="s">
        <v>16</v>
      </c>
      <c r="C586" s="6"/>
      <c r="D586" s="6"/>
      <c r="E586" s="6"/>
      <c r="F586" s="7" t="s">
        <v>16</v>
      </c>
      <c r="G586" s="6"/>
      <c r="H586" s="7" t="s">
        <v>16</v>
      </c>
      <c r="I586" s="4" t="s">
        <v>893</v>
      </c>
      <c r="J586" s="4" t="s">
        <v>894</v>
      </c>
      <c r="K586" s="6">
        <v>20000</v>
      </c>
      <c r="L586" s="6">
        <v>0</v>
      </c>
      <c r="M586" s="6">
        <v>0</v>
      </c>
      <c r="N586" s="11">
        <v>0</v>
      </c>
      <c r="O586" s="7" t="s">
        <v>18</v>
      </c>
      <c r="P586" s="9">
        <v>0</v>
      </c>
      <c r="Q586" s="4" t="s">
        <v>16</v>
      </c>
      <c r="R586" s="4"/>
      <c r="S586" s="1"/>
    </row>
    <row r="587" spans="1:19">
      <c r="A587" s="1"/>
      <c r="B587" s="5" t="s">
        <v>16</v>
      </c>
      <c r="C587" s="6"/>
      <c r="D587" s="6"/>
      <c r="E587" s="6"/>
      <c r="F587" s="7" t="s">
        <v>16</v>
      </c>
      <c r="G587" s="6"/>
      <c r="H587" s="7" t="s">
        <v>16</v>
      </c>
      <c r="I587" s="4" t="s">
        <v>895</v>
      </c>
      <c r="J587" s="4" t="s">
        <v>892</v>
      </c>
      <c r="K587" s="6">
        <v>4000</v>
      </c>
      <c r="L587" s="6">
        <v>4000</v>
      </c>
      <c r="M587" s="6">
        <v>3000</v>
      </c>
      <c r="N587" s="11">
        <v>0</v>
      </c>
      <c r="O587" s="7" t="s">
        <v>18</v>
      </c>
      <c r="P587" s="7" t="s">
        <v>18</v>
      </c>
      <c r="Q587" s="4" t="s">
        <v>2987</v>
      </c>
      <c r="R587" s="4"/>
      <c r="S587" s="1"/>
    </row>
    <row r="588" spans="1:19" ht="28.5">
      <c r="A588" s="1"/>
      <c r="B588" s="5" t="s">
        <v>16</v>
      </c>
      <c r="C588" s="6"/>
      <c r="D588" s="6"/>
      <c r="E588" s="6"/>
      <c r="F588" s="7" t="s">
        <v>16</v>
      </c>
      <c r="G588" s="6"/>
      <c r="H588" s="7" t="s">
        <v>16</v>
      </c>
      <c r="I588" s="4" t="s">
        <v>896</v>
      </c>
      <c r="J588" s="4" t="s">
        <v>897</v>
      </c>
      <c r="K588" s="6">
        <v>4000</v>
      </c>
      <c r="L588" s="6">
        <v>1000</v>
      </c>
      <c r="M588" s="6">
        <v>2600</v>
      </c>
      <c r="N588" s="11">
        <v>1400</v>
      </c>
      <c r="O588" s="9">
        <v>35</v>
      </c>
      <c r="P588" s="9">
        <v>40</v>
      </c>
      <c r="Q588" s="4" t="s">
        <v>898</v>
      </c>
      <c r="R588" s="4"/>
      <c r="S588" s="1"/>
    </row>
    <row r="589" spans="1:19" ht="28.5">
      <c r="A589" s="4" t="s">
        <v>899</v>
      </c>
      <c r="B589" s="5" t="s">
        <v>52</v>
      </c>
      <c r="C589" s="6">
        <v>10600</v>
      </c>
      <c r="D589" s="6">
        <v>0</v>
      </c>
      <c r="E589" s="6">
        <v>-10600</v>
      </c>
      <c r="F589" s="7" t="s">
        <v>18</v>
      </c>
      <c r="G589" s="6">
        <v>51700</v>
      </c>
      <c r="H589" s="7" t="s">
        <v>18</v>
      </c>
      <c r="I589" s="4" t="s">
        <v>16</v>
      </c>
      <c r="J589" s="4" t="s">
        <v>16</v>
      </c>
      <c r="K589" s="6"/>
      <c r="L589" s="6"/>
      <c r="M589" s="6"/>
      <c r="N589" s="11"/>
      <c r="O589" s="7" t="s">
        <v>16</v>
      </c>
      <c r="P589" s="7" t="s">
        <v>16</v>
      </c>
      <c r="Q589" s="4" t="s">
        <v>16</v>
      </c>
      <c r="R589" s="4"/>
      <c r="S589" s="1"/>
    </row>
    <row r="590" spans="1:19" ht="28.5">
      <c r="A590" s="4" t="s">
        <v>890</v>
      </c>
      <c r="B590" s="5" t="s">
        <v>16</v>
      </c>
      <c r="C590" s="6"/>
      <c r="D590" s="6"/>
      <c r="E590" s="6"/>
      <c r="F590" s="7" t="s">
        <v>16</v>
      </c>
      <c r="G590" s="6"/>
      <c r="H590" s="7" t="s">
        <v>16</v>
      </c>
      <c r="I590" s="4" t="s">
        <v>900</v>
      </c>
      <c r="J590" s="4" t="s">
        <v>901</v>
      </c>
      <c r="K590" s="6">
        <v>3000000</v>
      </c>
      <c r="L590" s="6">
        <v>1250000</v>
      </c>
      <c r="M590" s="6">
        <v>510580</v>
      </c>
      <c r="N590" s="11">
        <v>1300000</v>
      </c>
      <c r="O590" s="9">
        <v>43.3</v>
      </c>
      <c r="P590" s="9">
        <v>4</v>
      </c>
      <c r="Q590" s="4" t="s">
        <v>898</v>
      </c>
      <c r="R590" s="4"/>
      <c r="S590" s="1"/>
    </row>
    <row r="591" spans="1:19">
      <c r="A591" s="4" t="s">
        <v>902</v>
      </c>
      <c r="B591" s="5" t="s">
        <v>22</v>
      </c>
      <c r="C591" s="6">
        <v>10009025</v>
      </c>
      <c r="D591" s="6">
        <v>13549738</v>
      </c>
      <c r="E591" s="6">
        <v>3540713</v>
      </c>
      <c r="F591" s="8">
        <v>35.4</v>
      </c>
      <c r="G591" s="6">
        <v>52310640</v>
      </c>
      <c r="H591" s="8">
        <v>25.9</v>
      </c>
      <c r="I591" s="4" t="s">
        <v>16</v>
      </c>
      <c r="J591" s="4" t="s">
        <v>16</v>
      </c>
      <c r="K591" s="6"/>
      <c r="L591" s="6"/>
      <c r="M591" s="6"/>
      <c r="N591" s="11"/>
      <c r="O591" s="7" t="s">
        <v>16</v>
      </c>
      <c r="P591" s="7" t="s">
        <v>16</v>
      </c>
      <c r="Q591" s="4" t="s">
        <v>16</v>
      </c>
      <c r="R591" s="4"/>
      <c r="S591" s="1"/>
    </row>
    <row r="592" spans="1:19" ht="28.5">
      <c r="A592" s="4" t="s">
        <v>885</v>
      </c>
      <c r="B592" s="5" t="s">
        <v>16</v>
      </c>
      <c r="C592" s="6"/>
      <c r="D592" s="6"/>
      <c r="E592" s="6"/>
      <c r="F592" s="7" t="s">
        <v>16</v>
      </c>
      <c r="G592" s="6"/>
      <c r="H592" s="7" t="s">
        <v>16</v>
      </c>
      <c r="I592" s="4" t="s">
        <v>903</v>
      </c>
      <c r="J592" s="4" t="s">
        <v>621</v>
      </c>
      <c r="K592" s="6">
        <v>340</v>
      </c>
      <c r="L592" s="6">
        <v>0</v>
      </c>
      <c r="M592" s="6">
        <v>0</v>
      </c>
      <c r="N592" s="11">
        <v>0</v>
      </c>
      <c r="O592" s="7" t="s">
        <v>18</v>
      </c>
      <c r="P592" s="9">
        <v>0</v>
      </c>
      <c r="Q592" s="4" t="s">
        <v>16</v>
      </c>
      <c r="R592" s="4"/>
      <c r="S592" s="1"/>
    </row>
    <row r="593" spans="1:19" ht="71.25">
      <c r="A593" s="1"/>
      <c r="B593" s="5" t="s">
        <v>16</v>
      </c>
      <c r="C593" s="6"/>
      <c r="D593" s="6"/>
      <c r="E593" s="6"/>
      <c r="F593" s="7" t="s">
        <v>16</v>
      </c>
      <c r="G593" s="6"/>
      <c r="H593" s="7" t="s">
        <v>16</v>
      </c>
      <c r="I593" s="4" t="s">
        <v>904</v>
      </c>
      <c r="J593" s="4" t="s">
        <v>86</v>
      </c>
      <c r="K593" s="6">
        <v>391</v>
      </c>
      <c r="L593" s="6">
        <v>100</v>
      </c>
      <c r="M593" s="6">
        <v>118</v>
      </c>
      <c r="N593" s="11">
        <v>114</v>
      </c>
      <c r="O593" s="9">
        <v>29.2</v>
      </c>
      <c r="P593" s="9">
        <v>14</v>
      </c>
      <c r="Q593" s="4" t="s">
        <v>2988</v>
      </c>
      <c r="R593" s="4"/>
      <c r="S593" s="1"/>
    </row>
    <row r="594" spans="1:19" ht="42.75">
      <c r="A594" s="1"/>
      <c r="B594" s="5" t="s">
        <v>16</v>
      </c>
      <c r="C594" s="6"/>
      <c r="D594" s="6"/>
      <c r="E594" s="6"/>
      <c r="F594" s="7" t="s">
        <v>16</v>
      </c>
      <c r="G594" s="6"/>
      <c r="H594" s="7" t="s">
        <v>16</v>
      </c>
      <c r="I594" s="4" t="s">
        <v>905</v>
      </c>
      <c r="J594" s="4" t="s">
        <v>86</v>
      </c>
      <c r="K594" s="6">
        <v>490</v>
      </c>
      <c r="L594" s="6">
        <v>294</v>
      </c>
      <c r="M594" s="6">
        <v>293</v>
      </c>
      <c r="N594" s="11">
        <v>294</v>
      </c>
      <c r="O594" s="9">
        <v>60</v>
      </c>
      <c r="P594" s="9">
        <v>0</v>
      </c>
      <c r="Q594" s="4" t="s">
        <v>16</v>
      </c>
      <c r="R594" s="4"/>
      <c r="S594" s="1"/>
    </row>
    <row r="595" spans="1:19">
      <c r="A595" s="4" t="s">
        <v>906</v>
      </c>
      <c r="B595" s="5" t="s">
        <v>570</v>
      </c>
      <c r="C595" s="6">
        <v>156678383</v>
      </c>
      <c r="D595" s="6">
        <v>75820960</v>
      </c>
      <c r="E595" s="6">
        <v>-80857423</v>
      </c>
      <c r="F595" s="8">
        <v>-51.6</v>
      </c>
      <c r="G595" s="6">
        <v>173510877</v>
      </c>
      <c r="H595" s="8">
        <v>43.7</v>
      </c>
      <c r="I595" s="4" t="s">
        <v>16</v>
      </c>
      <c r="J595" s="4" t="s">
        <v>16</v>
      </c>
      <c r="K595" s="6"/>
      <c r="L595" s="6"/>
      <c r="M595" s="6"/>
      <c r="N595" s="11"/>
      <c r="O595" s="7" t="s">
        <v>16</v>
      </c>
      <c r="P595" s="7" t="s">
        <v>16</v>
      </c>
      <c r="Q595" s="4" t="s">
        <v>16</v>
      </c>
      <c r="R595" s="4"/>
      <c r="S595" s="1"/>
    </row>
    <row r="596" spans="1:19" ht="28.5">
      <c r="A596" s="4" t="s">
        <v>907</v>
      </c>
      <c r="B596" s="5" t="s">
        <v>16</v>
      </c>
      <c r="C596" s="6"/>
      <c r="D596" s="6"/>
      <c r="E596" s="6"/>
      <c r="F596" s="7" t="s">
        <v>16</v>
      </c>
      <c r="G596" s="6"/>
      <c r="H596" s="7" t="s">
        <v>16</v>
      </c>
      <c r="I596" s="4" t="s">
        <v>908</v>
      </c>
      <c r="J596" s="4" t="s">
        <v>909</v>
      </c>
      <c r="K596" s="6">
        <v>280</v>
      </c>
      <c r="L596" s="6">
        <v>311</v>
      </c>
      <c r="M596" s="6">
        <v>320</v>
      </c>
      <c r="N596" s="11">
        <v>311</v>
      </c>
      <c r="O596" s="7" t="s">
        <v>57</v>
      </c>
      <c r="P596" s="9">
        <v>0</v>
      </c>
      <c r="Q596" s="4" t="s">
        <v>16</v>
      </c>
      <c r="R596" s="4"/>
      <c r="S596" s="1"/>
    </row>
    <row r="597" spans="1:19">
      <c r="A597" s="1"/>
      <c r="B597" s="5" t="s">
        <v>16</v>
      </c>
      <c r="C597" s="6"/>
      <c r="D597" s="6"/>
      <c r="E597" s="6"/>
      <c r="F597" s="7" t="s">
        <v>16</v>
      </c>
      <c r="G597" s="6"/>
      <c r="H597" s="7" t="s">
        <v>16</v>
      </c>
      <c r="I597" s="4" t="s">
        <v>910</v>
      </c>
      <c r="J597" s="4" t="s">
        <v>816</v>
      </c>
      <c r="K597" s="6">
        <v>340</v>
      </c>
      <c r="L597" s="6">
        <v>310</v>
      </c>
      <c r="M597" s="6">
        <v>250</v>
      </c>
      <c r="N597" s="11">
        <v>310</v>
      </c>
      <c r="O597" s="9">
        <v>91.2</v>
      </c>
      <c r="P597" s="9">
        <v>0</v>
      </c>
      <c r="Q597" s="4" t="s">
        <v>16</v>
      </c>
      <c r="R597" s="4"/>
      <c r="S597" s="1"/>
    </row>
    <row r="598" spans="1:19" ht="28.5">
      <c r="A598" s="1"/>
      <c r="B598" s="5" t="s">
        <v>16</v>
      </c>
      <c r="C598" s="6"/>
      <c r="D598" s="6"/>
      <c r="E598" s="6"/>
      <c r="F598" s="7" t="s">
        <v>16</v>
      </c>
      <c r="G598" s="6"/>
      <c r="H598" s="7" t="s">
        <v>16</v>
      </c>
      <c r="I598" s="4" t="s">
        <v>911</v>
      </c>
      <c r="J598" s="4" t="s">
        <v>310</v>
      </c>
      <c r="K598" s="6">
        <v>1760</v>
      </c>
      <c r="L598" s="6">
        <v>1189</v>
      </c>
      <c r="M598" s="6">
        <v>1089</v>
      </c>
      <c r="N598" s="11">
        <v>1189</v>
      </c>
      <c r="O598" s="9">
        <v>67.599999999999994</v>
      </c>
      <c r="P598" s="9">
        <v>0</v>
      </c>
      <c r="Q598" s="4" t="s">
        <v>16</v>
      </c>
      <c r="R598" s="4"/>
      <c r="S598" s="1"/>
    </row>
    <row r="599" spans="1:19" ht="42.75">
      <c r="A599" s="1"/>
      <c r="B599" s="5" t="s">
        <v>16</v>
      </c>
      <c r="C599" s="6"/>
      <c r="D599" s="6"/>
      <c r="E599" s="6"/>
      <c r="F599" s="7" t="s">
        <v>16</v>
      </c>
      <c r="G599" s="6"/>
      <c r="H599" s="7" t="s">
        <v>16</v>
      </c>
      <c r="I599" s="4" t="s">
        <v>912</v>
      </c>
      <c r="J599" s="4" t="s">
        <v>913</v>
      </c>
      <c r="K599" s="6">
        <v>80</v>
      </c>
      <c r="L599" s="6">
        <v>0</v>
      </c>
      <c r="M599" s="6">
        <v>0</v>
      </c>
      <c r="N599" s="11">
        <v>0</v>
      </c>
      <c r="O599" s="7" t="s">
        <v>18</v>
      </c>
      <c r="P599" s="9">
        <v>0</v>
      </c>
      <c r="Q599" s="4" t="s">
        <v>16</v>
      </c>
      <c r="R599" s="4"/>
      <c r="S599" s="1"/>
    </row>
    <row r="600" spans="1:19" ht="42.75">
      <c r="A600" s="4" t="s">
        <v>914</v>
      </c>
      <c r="B600" s="5" t="s">
        <v>863</v>
      </c>
      <c r="C600" s="6">
        <v>4336190</v>
      </c>
      <c r="D600" s="6">
        <v>3112540</v>
      </c>
      <c r="E600" s="6">
        <v>-1223650</v>
      </c>
      <c r="F600" s="8">
        <v>-28.2</v>
      </c>
      <c r="G600" s="6">
        <v>17875519</v>
      </c>
      <c r="H600" s="8">
        <v>17.399999999999999</v>
      </c>
      <c r="I600" s="4" t="s">
        <v>16</v>
      </c>
      <c r="J600" s="4" t="s">
        <v>16</v>
      </c>
      <c r="K600" s="6"/>
      <c r="L600" s="6"/>
      <c r="M600" s="6"/>
      <c r="N600" s="11"/>
      <c r="O600" s="7" t="s">
        <v>16</v>
      </c>
      <c r="P600" s="7" t="s">
        <v>16</v>
      </c>
      <c r="Q600" s="4" t="s">
        <v>16</v>
      </c>
      <c r="R600" s="4"/>
      <c r="S600" s="1"/>
    </row>
    <row r="601" spans="1:19" ht="28.5">
      <c r="A601" s="4" t="s">
        <v>907</v>
      </c>
      <c r="B601" s="5" t="s">
        <v>16</v>
      </c>
      <c r="C601" s="6"/>
      <c r="D601" s="6"/>
      <c r="E601" s="6"/>
      <c r="F601" s="7" t="s">
        <v>16</v>
      </c>
      <c r="G601" s="6"/>
      <c r="H601" s="7" t="s">
        <v>16</v>
      </c>
      <c r="I601" s="4" t="s">
        <v>915</v>
      </c>
      <c r="J601" s="4" t="s">
        <v>916</v>
      </c>
      <c r="K601" s="6">
        <v>1</v>
      </c>
      <c r="L601" s="6">
        <v>1</v>
      </c>
      <c r="M601" s="6">
        <v>1</v>
      </c>
      <c r="N601" s="11">
        <v>1</v>
      </c>
      <c r="O601" s="7" t="s">
        <v>57</v>
      </c>
      <c r="P601" s="9">
        <v>0</v>
      </c>
      <c r="Q601" s="4" t="s">
        <v>16</v>
      </c>
      <c r="R601" s="4"/>
      <c r="S601" s="1"/>
    </row>
    <row r="602" spans="1:19" ht="28.5">
      <c r="A602" s="1"/>
      <c r="B602" s="5" t="s">
        <v>16</v>
      </c>
      <c r="C602" s="6"/>
      <c r="D602" s="6"/>
      <c r="E602" s="6"/>
      <c r="F602" s="7" t="s">
        <v>16</v>
      </c>
      <c r="G602" s="6"/>
      <c r="H602" s="7" t="s">
        <v>16</v>
      </c>
      <c r="I602" s="4" t="s">
        <v>917</v>
      </c>
      <c r="J602" s="4" t="s">
        <v>918</v>
      </c>
      <c r="K602" s="6">
        <v>3</v>
      </c>
      <c r="L602" s="6">
        <v>1</v>
      </c>
      <c r="M602" s="6">
        <v>1</v>
      </c>
      <c r="N602" s="11">
        <v>0</v>
      </c>
      <c r="O602" s="7" t="s">
        <v>18</v>
      </c>
      <c r="P602" s="7" t="s">
        <v>18</v>
      </c>
      <c r="Q602" s="4" t="s">
        <v>2989</v>
      </c>
      <c r="R602" s="4"/>
      <c r="S602" s="1"/>
    </row>
    <row r="603" spans="1:19" ht="28.5">
      <c r="A603" s="1"/>
      <c r="B603" s="5" t="s">
        <v>16</v>
      </c>
      <c r="C603" s="6"/>
      <c r="D603" s="6"/>
      <c r="E603" s="6"/>
      <c r="F603" s="7" t="s">
        <v>16</v>
      </c>
      <c r="G603" s="6"/>
      <c r="H603" s="7" t="s">
        <v>16</v>
      </c>
      <c r="I603" s="4" t="s">
        <v>919</v>
      </c>
      <c r="J603" s="4" t="s">
        <v>918</v>
      </c>
      <c r="K603" s="6">
        <v>7</v>
      </c>
      <c r="L603" s="6">
        <v>5</v>
      </c>
      <c r="M603" s="6">
        <v>1</v>
      </c>
      <c r="N603" s="11">
        <v>5</v>
      </c>
      <c r="O603" s="9">
        <v>71.400000000000006</v>
      </c>
      <c r="P603" s="9">
        <v>0</v>
      </c>
      <c r="Q603" s="4" t="s">
        <v>16</v>
      </c>
      <c r="R603" s="4"/>
      <c r="S603" s="1"/>
    </row>
    <row r="604" spans="1:19" s="23" customFormat="1" ht="45">
      <c r="A604" s="19" t="s">
        <v>920</v>
      </c>
      <c r="B604" s="13" t="s">
        <v>16</v>
      </c>
      <c r="C604" s="20"/>
      <c r="D604" s="20"/>
      <c r="E604" s="20"/>
      <c r="F604" s="21" t="s">
        <v>16</v>
      </c>
      <c r="G604" s="20"/>
      <c r="H604" s="21" t="s">
        <v>16</v>
      </c>
      <c r="I604" s="19" t="s">
        <v>16</v>
      </c>
      <c r="J604" s="19" t="s">
        <v>16</v>
      </c>
      <c r="K604" s="20"/>
      <c r="L604" s="20"/>
      <c r="M604" s="20"/>
      <c r="N604" s="22"/>
      <c r="O604" s="21" t="s">
        <v>16</v>
      </c>
      <c r="P604" s="21" t="s">
        <v>16</v>
      </c>
      <c r="Q604" s="19" t="s">
        <v>16</v>
      </c>
      <c r="R604" s="19"/>
      <c r="S604" s="18"/>
    </row>
    <row r="605" spans="1:19" ht="28.5">
      <c r="A605" s="4" t="s">
        <v>921</v>
      </c>
      <c r="B605" s="5" t="s">
        <v>570</v>
      </c>
      <c r="C605" s="6">
        <v>58683194</v>
      </c>
      <c r="D605" s="6">
        <v>79282146</v>
      </c>
      <c r="E605" s="6">
        <v>20598952</v>
      </c>
      <c r="F605" s="8">
        <v>35.1</v>
      </c>
      <c r="G605" s="6">
        <v>214339357</v>
      </c>
      <c r="H605" s="8">
        <v>37</v>
      </c>
      <c r="I605" s="4" t="s">
        <v>16</v>
      </c>
      <c r="J605" s="4" t="s">
        <v>16</v>
      </c>
      <c r="K605" s="6"/>
      <c r="L605" s="6"/>
      <c r="M605" s="6"/>
      <c r="N605" s="11"/>
      <c r="O605" s="7" t="s">
        <v>16</v>
      </c>
      <c r="P605" s="7" t="s">
        <v>16</v>
      </c>
      <c r="Q605" s="4" t="s">
        <v>16</v>
      </c>
      <c r="R605" s="4"/>
      <c r="S605" s="1"/>
    </row>
    <row r="606" spans="1:19">
      <c r="A606" s="4" t="s">
        <v>922</v>
      </c>
      <c r="B606" s="5" t="s">
        <v>16</v>
      </c>
      <c r="C606" s="6"/>
      <c r="D606" s="6"/>
      <c r="E606" s="6"/>
      <c r="F606" s="7" t="s">
        <v>16</v>
      </c>
      <c r="G606" s="6"/>
      <c r="H606" s="7" t="s">
        <v>16</v>
      </c>
      <c r="I606" s="4" t="s">
        <v>62</v>
      </c>
      <c r="J606" s="4" t="s">
        <v>63</v>
      </c>
      <c r="K606" s="6">
        <v>30</v>
      </c>
      <c r="L606" s="6">
        <v>3</v>
      </c>
      <c r="M606" s="6">
        <v>3</v>
      </c>
      <c r="N606" s="11">
        <v>3</v>
      </c>
      <c r="O606" s="9">
        <v>10</v>
      </c>
      <c r="P606" s="9">
        <v>0</v>
      </c>
      <c r="Q606" s="4" t="s">
        <v>16</v>
      </c>
      <c r="R606" s="4"/>
      <c r="S606" s="1"/>
    </row>
    <row r="607" spans="1:19" s="23" customFormat="1" ht="30">
      <c r="A607" s="19" t="s">
        <v>923</v>
      </c>
      <c r="B607" s="13" t="s">
        <v>16</v>
      </c>
      <c r="C607" s="20"/>
      <c r="D607" s="20"/>
      <c r="E607" s="20"/>
      <c r="F607" s="21" t="s">
        <v>16</v>
      </c>
      <c r="G607" s="20"/>
      <c r="H607" s="21" t="s">
        <v>16</v>
      </c>
      <c r="I607" s="19" t="s">
        <v>16</v>
      </c>
      <c r="J607" s="19" t="s">
        <v>16</v>
      </c>
      <c r="K607" s="20"/>
      <c r="L607" s="20"/>
      <c r="M607" s="20"/>
      <c r="N607" s="22"/>
      <c r="O607" s="21" t="s">
        <v>16</v>
      </c>
      <c r="P607" s="21" t="s">
        <v>16</v>
      </c>
      <c r="Q607" s="19" t="s">
        <v>16</v>
      </c>
      <c r="R607" s="19"/>
      <c r="S607" s="18"/>
    </row>
    <row r="608" spans="1:19">
      <c r="A608" s="4" t="s">
        <v>924</v>
      </c>
      <c r="B608" s="5" t="s">
        <v>135</v>
      </c>
      <c r="C608" s="6">
        <v>218537153</v>
      </c>
      <c r="D608" s="6">
        <v>310584464</v>
      </c>
      <c r="E608" s="6">
        <v>92047311</v>
      </c>
      <c r="F608" s="8">
        <v>42.1</v>
      </c>
      <c r="G608" s="6">
        <v>568589017</v>
      </c>
      <c r="H608" s="8">
        <v>54.6</v>
      </c>
      <c r="I608" s="4" t="s">
        <v>16</v>
      </c>
      <c r="J608" s="4" t="s">
        <v>16</v>
      </c>
      <c r="K608" s="6"/>
      <c r="L608" s="6"/>
      <c r="M608" s="6"/>
      <c r="N608" s="11"/>
      <c r="O608" s="7" t="s">
        <v>16</v>
      </c>
      <c r="P608" s="7" t="s">
        <v>16</v>
      </c>
      <c r="Q608" s="4" t="s">
        <v>16</v>
      </c>
      <c r="R608" s="4"/>
      <c r="S608" s="1"/>
    </row>
    <row r="609" spans="1:19">
      <c r="A609" s="1"/>
      <c r="B609" s="5" t="s">
        <v>863</v>
      </c>
      <c r="C609" s="6">
        <v>3053380050</v>
      </c>
      <c r="D609" s="6">
        <v>4675126954</v>
      </c>
      <c r="E609" s="6">
        <v>1621746904</v>
      </c>
      <c r="F609" s="8">
        <v>53.1</v>
      </c>
      <c r="G609" s="6">
        <v>9809176293</v>
      </c>
      <c r="H609" s="8">
        <v>47.7</v>
      </c>
      <c r="I609" s="4" t="s">
        <v>16</v>
      </c>
      <c r="J609" s="4" t="s">
        <v>16</v>
      </c>
      <c r="K609" s="6"/>
      <c r="L609" s="6"/>
      <c r="M609" s="6"/>
      <c r="N609" s="11"/>
      <c r="O609" s="7" t="s">
        <v>16</v>
      </c>
      <c r="P609" s="7" t="s">
        <v>16</v>
      </c>
      <c r="Q609" s="4" t="s">
        <v>16</v>
      </c>
      <c r="R609" s="4"/>
      <c r="S609" s="1"/>
    </row>
    <row r="610" spans="1:19" ht="28.5">
      <c r="A610" s="1"/>
      <c r="B610" s="5" t="s">
        <v>16</v>
      </c>
      <c r="C610" s="6"/>
      <c r="D610" s="6"/>
      <c r="E610" s="6"/>
      <c r="F610" s="7" t="s">
        <v>16</v>
      </c>
      <c r="G610" s="6"/>
      <c r="H610" s="7" t="s">
        <v>16</v>
      </c>
      <c r="I610" s="4" t="s">
        <v>927</v>
      </c>
      <c r="J610" s="4" t="s">
        <v>926</v>
      </c>
      <c r="K610" s="6">
        <v>5</v>
      </c>
      <c r="L610" s="6">
        <v>2</v>
      </c>
      <c r="M610" s="6">
        <v>3</v>
      </c>
      <c r="N610" s="11">
        <v>2</v>
      </c>
      <c r="O610" s="9">
        <v>40</v>
      </c>
      <c r="P610" s="9">
        <v>0</v>
      </c>
      <c r="Q610" s="4" t="s">
        <v>16</v>
      </c>
      <c r="R610" s="4"/>
      <c r="S610" s="1"/>
    </row>
    <row r="611" spans="1:19" ht="28.5">
      <c r="A611" s="1"/>
      <c r="B611" s="5" t="s">
        <v>16</v>
      </c>
      <c r="C611" s="6"/>
      <c r="D611" s="6"/>
      <c r="E611" s="6"/>
      <c r="F611" s="7" t="s">
        <v>16</v>
      </c>
      <c r="G611" s="6"/>
      <c r="H611" s="7" t="s">
        <v>16</v>
      </c>
      <c r="I611" s="4" t="s">
        <v>928</v>
      </c>
      <c r="J611" s="4" t="s">
        <v>929</v>
      </c>
      <c r="K611" s="6">
        <v>18</v>
      </c>
      <c r="L611" s="6">
        <v>8</v>
      </c>
      <c r="M611" s="6">
        <v>8</v>
      </c>
      <c r="N611" s="11">
        <v>8</v>
      </c>
      <c r="O611" s="9">
        <v>44.4</v>
      </c>
      <c r="P611" s="9">
        <v>0</v>
      </c>
      <c r="Q611" s="4" t="s">
        <v>16</v>
      </c>
      <c r="R611" s="4"/>
      <c r="S611" s="1"/>
    </row>
    <row r="612" spans="1:19" ht="28.5">
      <c r="A612" s="1"/>
      <c r="B612" s="5" t="s">
        <v>16</v>
      </c>
      <c r="C612" s="6"/>
      <c r="D612" s="6"/>
      <c r="E612" s="6"/>
      <c r="F612" s="7" t="s">
        <v>16</v>
      </c>
      <c r="G612" s="6"/>
      <c r="H612" s="7" t="s">
        <v>16</v>
      </c>
      <c r="I612" s="4" t="s">
        <v>930</v>
      </c>
      <c r="J612" s="4" t="s">
        <v>929</v>
      </c>
      <c r="K612" s="6">
        <v>40</v>
      </c>
      <c r="L612" s="6">
        <v>32</v>
      </c>
      <c r="M612" s="6">
        <v>21</v>
      </c>
      <c r="N612" s="11">
        <v>32</v>
      </c>
      <c r="O612" s="9">
        <v>80</v>
      </c>
      <c r="P612" s="9">
        <v>0</v>
      </c>
      <c r="Q612" s="4" t="s">
        <v>16</v>
      </c>
      <c r="R612" s="4"/>
      <c r="S612" s="1"/>
    </row>
    <row r="613" spans="1:19" ht="28.5">
      <c r="A613" s="1"/>
      <c r="B613" s="5" t="s">
        <v>16</v>
      </c>
      <c r="C613" s="6"/>
      <c r="D613" s="6"/>
      <c r="E613" s="6"/>
      <c r="F613" s="7" t="s">
        <v>16</v>
      </c>
      <c r="G613" s="6"/>
      <c r="H613" s="7" t="s">
        <v>16</v>
      </c>
      <c r="I613" s="4" t="s">
        <v>931</v>
      </c>
      <c r="J613" s="4" t="s">
        <v>932</v>
      </c>
      <c r="K613" s="6">
        <v>4</v>
      </c>
      <c r="L613" s="6">
        <v>3</v>
      </c>
      <c r="M613" s="6">
        <v>2</v>
      </c>
      <c r="N613" s="11">
        <v>3</v>
      </c>
      <c r="O613" s="9">
        <v>75</v>
      </c>
      <c r="P613" s="9">
        <v>0</v>
      </c>
      <c r="Q613" s="4" t="s">
        <v>16</v>
      </c>
      <c r="R613" s="4"/>
      <c r="S613" s="1"/>
    </row>
    <row r="614" spans="1:19" ht="28.5">
      <c r="A614" s="1"/>
      <c r="B614" s="5" t="s">
        <v>16</v>
      </c>
      <c r="C614" s="6"/>
      <c r="D614" s="6"/>
      <c r="E614" s="6"/>
      <c r="F614" s="7" t="s">
        <v>16</v>
      </c>
      <c r="G614" s="6"/>
      <c r="H614" s="7" t="s">
        <v>16</v>
      </c>
      <c r="I614" s="4" t="s">
        <v>933</v>
      </c>
      <c r="J614" s="4" t="s">
        <v>932</v>
      </c>
      <c r="K614" s="6">
        <v>16</v>
      </c>
      <c r="L614" s="6">
        <v>9</v>
      </c>
      <c r="M614" s="6">
        <v>6</v>
      </c>
      <c r="N614" s="11">
        <v>9</v>
      </c>
      <c r="O614" s="9">
        <v>56.3</v>
      </c>
      <c r="P614" s="9">
        <v>0</v>
      </c>
      <c r="Q614" s="4" t="s">
        <v>16</v>
      </c>
      <c r="R614" s="4"/>
      <c r="S614" s="1"/>
    </row>
    <row r="615" spans="1:19" ht="28.5">
      <c r="A615" s="1"/>
      <c r="B615" s="5" t="s">
        <v>16</v>
      </c>
      <c r="C615" s="6"/>
      <c r="D615" s="6"/>
      <c r="E615" s="6"/>
      <c r="F615" s="7" t="s">
        <v>16</v>
      </c>
      <c r="G615" s="6"/>
      <c r="H615" s="7" t="s">
        <v>16</v>
      </c>
      <c r="I615" s="4" t="s">
        <v>934</v>
      </c>
      <c r="J615" s="4" t="s">
        <v>926</v>
      </c>
      <c r="K615" s="6">
        <v>7</v>
      </c>
      <c r="L615" s="6">
        <v>2</v>
      </c>
      <c r="M615" s="6">
        <v>0</v>
      </c>
      <c r="N615" s="11">
        <v>2</v>
      </c>
      <c r="O615" s="9">
        <v>28.6</v>
      </c>
      <c r="P615" s="9">
        <v>0</v>
      </c>
      <c r="Q615" s="4" t="s">
        <v>16</v>
      </c>
      <c r="R615" s="4"/>
      <c r="S615" s="1"/>
    </row>
    <row r="616" spans="1:19" ht="28.5">
      <c r="A616" s="1"/>
      <c r="B616" s="5" t="s">
        <v>16</v>
      </c>
      <c r="C616" s="6"/>
      <c r="D616" s="6"/>
      <c r="E616" s="6"/>
      <c r="F616" s="7" t="s">
        <v>16</v>
      </c>
      <c r="G616" s="6"/>
      <c r="H616" s="7" t="s">
        <v>16</v>
      </c>
      <c r="I616" s="4" t="s">
        <v>935</v>
      </c>
      <c r="J616" s="4" t="s">
        <v>926</v>
      </c>
      <c r="K616" s="6">
        <v>2</v>
      </c>
      <c r="L616" s="6">
        <v>1</v>
      </c>
      <c r="M616" s="6">
        <v>0</v>
      </c>
      <c r="N616" s="11">
        <v>0</v>
      </c>
      <c r="O616" s="7" t="s">
        <v>18</v>
      </c>
      <c r="P616" s="7" t="s">
        <v>18</v>
      </c>
      <c r="Q616" s="4" t="s">
        <v>936</v>
      </c>
      <c r="R616" s="4"/>
      <c r="S616" s="1"/>
    </row>
    <row r="617" spans="1:19">
      <c r="A617" s="4" t="s">
        <v>937</v>
      </c>
      <c r="B617" s="5" t="s">
        <v>22</v>
      </c>
      <c r="C617" s="6">
        <v>798294042</v>
      </c>
      <c r="D617" s="6">
        <v>1047453336</v>
      </c>
      <c r="E617" s="6">
        <v>249159294</v>
      </c>
      <c r="F617" s="8">
        <v>31.2</v>
      </c>
      <c r="G617" s="6">
        <v>2531865954</v>
      </c>
      <c r="H617" s="8">
        <v>41.4</v>
      </c>
      <c r="I617" s="4" t="s">
        <v>16</v>
      </c>
      <c r="J617" s="4" t="s">
        <v>16</v>
      </c>
      <c r="K617" s="6"/>
      <c r="L617" s="6"/>
      <c r="M617" s="6"/>
      <c r="N617" s="11"/>
      <c r="O617" s="7" t="s">
        <v>16</v>
      </c>
      <c r="P617" s="7" t="s">
        <v>16</v>
      </c>
      <c r="Q617" s="4" t="s">
        <v>16</v>
      </c>
      <c r="R617" s="4"/>
      <c r="S617" s="1"/>
    </row>
    <row r="618" spans="1:19">
      <c r="A618" s="1"/>
      <c r="B618" s="5" t="s">
        <v>16</v>
      </c>
      <c r="C618" s="6"/>
      <c r="D618" s="6"/>
      <c r="E618" s="6"/>
      <c r="F618" s="7" t="s">
        <v>16</v>
      </c>
      <c r="G618" s="6"/>
      <c r="H618" s="7" t="s">
        <v>16</v>
      </c>
      <c r="I618" s="4" t="s">
        <v>619</v>
      </c>
      <c r="J618" s="4" t="s">
        <v>510</v>
      </c>
      <c r="K618" s="6">
        <v>747</v>
      </c>
      <c r="L618" s="6">
        <v>0</v>
      </c>
      <c r="M618" s="6">
        <v>0</v>
      </c>
      <c r="N618" s="11">
        <v>0</v>
      </c>
      <c r="O618" s="7" t="s">
        <v>18</v>
      </c>
      <c r="P618" s="9">
        <v>0</v>
      </c>
      <c r="Q618" s="4" t="s">
        <v>16</v>
      </c>
      <c r="R618" s="4"/>
      <c r="S618" s="1"/>
    </row>
    <row r="619" spans="1:19" ht="28.5">
      <c r="A619" s="1"/>
      <c r="B619" s="5" t="s">
        <v>16</v>
      </c>
      <c r="C619" s="6"/>
      <c r="D619" s="6"/>
      <c r="E619" s="6"/>
      <c r="F619" s="7" t="s">
        <v>16</v>
      </c>
      <c r="G619" s="6"/>
      <c r="H619" s="7" t="s">
        <v>16</v>
      </c>
      <c r="I619" s="4" t="s">
        <v>939</v>
      </c>
      <c r="J619" s="4" t="s">
        <v>940</v>
      </c>
      <c r="K619" s="6">
        <v>2500</v>
      </c>
      <c r="L619" s="6">
        <v>1063</v>
      </c>
      <c r="M619" s="6">
        <v>1518</v>
      </c>
      <c r="N619" s="11">
        <v>1280</v>
      </c>
      <c r="O619" s="9">
        <v>51.2</v>
      </c>
      <c r="P619" s="9">
        <v>20.399999999999999</v>
      </c>
      <c r="Q619" s="4" t="s">
        <v>941</v>
      </c>
      <c r="R619" s="4"/>
      <c r="S619" s="1"/>
    </row>
    <row r="620" spans="1:19">
      <c r="A620" s="1"/>
      <c r="B620" s="5" t="s">
        <v>16</v>
      </c>
      <c r="C620" s="6"/>
      <c r="D620" s="6"/>
      <c r="E620" s="6"/>
      <c r="F620" s="7" t="s">
        <v>16</v>
      </c>
      <c r="G620" s="6"/>
      <c r="H620" s="7" t="s">
        <v>16</v>
      </c>
      <c r="I620" s="4" t="s">
        <v>618</v>
      </c>
      <c r="J620" s="4" t="s">
        <v>510</v>
      </c>
      <c r="K620" s="6">
        <v>270</v>
      </c>
      <c r="L620" s="6">
        <v>0</v>
      </c>
      <c r="M620" s="6">
        <v>0</v>
      </c>
      <c r="N620" s="11">
        <v>0</v>
      </c>
      <c r="O620" s="7" t="s">
        <v>18</v>
      </c>
      <c r="P620" s="9">
        <v>0</v>
      </c>
      <c r="Q620" s="4" t="s">
        <v>16</v>
      </c>
      <c r="R620" s="4"/>
      <c r="S620" s="1"/>
    </row>
    <row r="621" spans="1:19" ht="28.5">
      <c r="A621" s="1"/>
      <c r="B621" s="5" t="s">
        <v>16</v>
      </c>
      <c r="C621" s="6"/>
      <c r="D621" s="6"/>
      <c r="E621" s="6"/>
      <c r="F621" s="7" t="s">
        <v>16</v>
      </c>
      <c r="G621" s="6"/>
      <c r="H621" s="7" t="s">
        <v>16</v>
      </c>
      <c r="I621" s="4" t="s">
        <v>620</v>
      </c>
      <c r="J621" s="4" t="s">
        <v>621</v>
      </c>
      <c r="K621" s="6">
        <v>2700</v>
      </c>
      <c r="L621" s="6">
        <v>945</v>
      </c>
      <c r="M621" s="6">
        <v>1931</v>
      </c>
      <c r="N621" s="11">
        <v>1130</v>
      </c>
      <c r="O621" s="9">
        <v>41.9</v>
      </c>
      <c r="P621" s="9">
        <v>19.600000000000001</v>
      </c>
      <c r="Q621" s="4" t="s">
        <v>941</v>
      </c>
      <c r="R621" s="4"/>
      <c r="S621" s="1"/>
    </row>
    <row r="622" spans="1:19" ht="28.5">
      <c r="A622" s="1"/>
      <c r="B622" s="5" t="s">
        <v>16</v>
      </c>
      <c r="C622" s="6"/>
      <c r="D622" s="6"/>
      <c r="E622" s="6"/>
      <c r="F622" s="7" t="s">
        <v>16</v>
      </c>
      <c r="G622" s="6"/>
      <c r="H622" s="7" t="s">
        <v>16</v>
      </c>
      <c r="I622" s="4" t="s">
        <v>938</v>
      </c>
      <c r="J622" s="4" t="s">
        <v>510</v>
      </c>
      <c r="K622" s="6">
        <v>285</v>
      </c>
      <c r="L622" s="6">
        <v>0</v>
      </c>
      <c r="M622" s="6">
        <v>0</v>
      </c>
      <c r="N622" s="11">
        <v>0</v>
      </c>
      <c r="O622" s="7" t="s">
        <v>18</v>
      </c>
      <c r="P622" s="9">
        <v>0</v>
      </c>
      <c r="Q622" s="4" t="s">
        <v>16</v>
      </c>
      <c r="R622" s="4"/>
      <c r="S622" s="1"/>
    </row>
    <row r="623" spans="1:19" ht="42.75">
      <c r="A623" s="1"/>
      <c r="B623" s="5" t="s">
        <v>16</v>
      </c>
      <c r="C623" s="6"/>
      <c r="D623" s="6"/>
      <c r="E623" s="6"/>
      <c r="F623" s="7" t="s">
        <v>16</v>
      </c>
      <c r="G623" s="6"/>
      <c r="H623" s="7" t="s">
        <v>16</v>
      </c>
      <c r="I623" s="4" t="s">
        <v>942</v>
      </c>
      <c r="J623" s="4" t="s">
        <v>312</v>
      </c>
      <c r="K623" s="6">
        <v>20</v>
      </c>
      <c r="L623" s="6">
        <v>3</v>
      </c>
      <c r="M623" s="6">
        <v>37</v>
      </c>
      <c r="N623" s="11">
        <v>15</v>
      </c>
      <c r="O623" s="9">
        <v>75</v>
      </c>
      <c r="P623" s="9">
        <v>400</v>
      </c>
      <c r="Q623" s="4" t="s">
        <v>943</v>
      </c>
      <c r="R623" s="4"/>
      <c r="S623" s="1"/>
    </row>
    <row r="624" spans="1:19" ht="42.75">
      <c r="A624" s="1"/>
      <c r="B624" s="5" t="s">
        <v>16</v>
      </c>
      <c r="C624" s="6"/>
      <c r="D624" s="6"/>
      <c r="E624" s="6"/>
      <c r="F624" s="7" t="s">
        <v>16</v>
      </c>
      <c r="G624" s="6"/>
      <c r="H624" s="7" t="s">
        <v>16</v>
      </c>
      <c r="I624" s="4" t="s">
        <v>944</v>
      </c>
      <c r="J624" s="4" t="s">
        <v>510</v>
      </c>
      <c r="K624" s="6">
        <v>517</v>
      </c>
      <c r="L624" s="6">
        <v>0</v>
      </c>
      <c r="M624" s="6">
        <v>0</v>
      </c>
      <c r="N624" s="11">
        <v>0</v>
      </c>
      <c r="O624" s="7" t="s">
        <v>18</v>
      </c>
      <c r="P624" s="9">
        <v>0</v>
      </c>
      <c r="Q624" s="4" t="s">
        <v>16</v>
      </c>
      <c r="R624" s="4"/>
      <c r="S624" s="1"/>
    </row>
    <row r="625" spans="1:19" ht="28.5">
      <c r="A625" s="1"/>
      <c r="B625" s="5" t="s">
        <v>16</v>
      </c>
      <c r="C625" s="6"/>
      <c r="D625" s="6"/>
      <c r="E625" s="6"/>
      <c r="F625" s="7" t="s">
        <v>16</v>
      </c>
      <c r="G625" s="6"/>
      <c r="H625" s="7" t="s">
        <v>16</v>
      </c>
      <c r="I625" s="4" t="s">
        <v>945</v>
      </c>
      <c r="J625" s="4" t="s">
        <v>510</v>
      </c>
      <c r="K625" s="6">
        <v>125</v>
      </c>
      <c r="L625" s="6">
        <v>0</v>
      </c>
      <c r="M625" s="6">
        <v>0</v>
      </c>
      <c r="N625" s="11">
        <v>0</v>
      </c>
      <c r="O625" s="7" t="s">
        <v>18</v>
      </c>
      <c r="P625" s="9">
        <v>0</v>
      </c>
      <c r="Q625" s="4" t="s">
        <v>16</v>
      </c>
      <c r="R625" s="4"/>
      <c r="S625" s="1"/>
    </row>
    <row r="626" spans="1:19" ht="28.5">
      <c r="A626" s="1"/>
      <c r="B626" s="5" t="s">
        <v>16</v>
      </c>
      <c r="C626" s="6"/>
      <c r="D626" s="6"/>
      <c r="E626" s="6"/>
      <c r="F626" s="7" t="s">
        <v>16</v>
      </c>
      <c r="G626" s="6"/>
      <c r="H626" s="7" t="s">
        <v>16</v>
      </c>
      <c r="I626" s="4" t="s">
        <v>946</v>
      </c>
      <c r="J626" s="4" t="s">
        <v>947</v>
      </c>
      <c r="K626" s="6">
        <v>116</v>
      </c>
      <c r="L626" s="6">
        <v>26</v>
      </c>
      <c r="M626" s="6">
        <v>20</v>
      </c>
      <c r="N626" s="11">
        <v>13</v>
      </c>
      <c r="O626" s="9">
        <v>11.2</v>
      </c>
      <c r="P626" s="9">
        <v>-50</v>
      </c>
      <c r="Q626" s="4" t="s">
        <v>948</v>
      </c>
      <c r="R626" s="4"/>
      <c r="S626" s="1"/>
    </row>
    <row r="627" spans="1:19" ht="28.5">
      <c r="A627" s="1"/>
      <c r="B627" s="5" t="s">
        <v>16</v>
      </c>
      <c r="C627" s="6"/>
      <c r="D627" s="6"/>
      <c r="E627" s="6"/>
      <c r="F627" s="7" t="s">
        <v>16</v>
      </c>
      <c r="G627" s="6"/>
      <c r="H627" s="7" t="s">
        <v>16</v>
      </c>
      <c r="I627" s="4" t="s">
        <v>949</v>
      </c>
      <c r="J627" s="4" t="s">
        <v>621</v>
      </c>
      <c r="K627" s="6">
        <v>46</v>
      </c>
      <c r="L627" s="6">
        <v>16</v>
      </c>
      <c r="M627" s="6">
        <v>9</v>
      </c>
      <c r="N627" s="11">
        <v>9</v>
      </c>
      <c r="O627" s="9">
        <v>19.600000000000001</v>
      </c>
      <c r="P627" s="9">
        <v>-43.7</v>
      </c>
      <c r="Q627" s="4" t="s">
        <v>950</v>
      </c>
      <c r="R627" s="4"/>
      <c r="S627" s="1"/>
    </row>
    <row r="628" spans="1:19" ht="28.5">
      <c r="A628" s="1"/>
      <c r="B628" s="5" t="s">
        <v>16</v>
      </c>
      <c r="C628" s="6"/>
      <c r="D628" s="6"/>
      <c r="E628" s="6"/>
      <c r="F628" s="7" t="s">
        <v>16</v>
      </c>
      <c r="G628" s="6"/>
      <c r="H628" s="7" t="s">
        <v>16</v>
      </c>
      <c r="I628" s="4" t="s">
        <v>951</v>
      </c>
      <c r="J628" s="4" t="s">
        <v>940</v>
      </c>
      <c r="K628" s="6">
        <v>21</v>
      </c>
      <c r="L628" s="6">
        <v>6</v>
      </c>
      <c r="M628" s="6">
        <v>2</v>
      </c>
      <c r="N628" s="11">
        <v>2</v>
      </c>
      <c r="O628" s="9">
        <v>9.5</v>
      </c>
      <c r="P628" s="9">
        <v>-66.7</v>
      </c>
      <c r="Q628" s="4" t="s">
        <v>952</v>
      </c>
      <c r="R628" s="4"/>
      <c r="S628" s="1"/>
    </row>
    <row r="629" spans="1:19">
      <c r="A629" s="4" t="s">
        <v>953</v>
      </c>
      <c r="B629" s="5" t="s">
        <v>52</v>
      </c>
      <c r="C629" s="6">
        <v>516504266</v>
      </c>
      <c r="D629" s="6">
        <v>697112488</v>
      </c>
      <c r="E629" s="6">
        <v>180608222</v>
      </c>
      <c r="F629" s="8">
        <v>35</v>
      </c>
      <c r="G629" s="6">
        <v>1694601501</v>
      </c>
      <c r="H629" s="8">
        <v>41.1</v>
      </c>
      <c r="I629" s="4" t="s">
        <v>16</v>
      </c>
      <c r="J629" s="4" t="s">
        <v>16</v>
      </c>
      <c r="K629" s="6"/>
      <c r="L629" s="6"/>
      <c r="M629" s="6"/>
      <c r="N629" s="11"/>
      <c r="O629" s="7" t="s">
        <v>16</v>
      </c>
      <c r="P629" s="7" t="s">
        <v>16</v>
      </c>
      <c r="Q629" s="4" t="s">
        <v>16</v>
      </c>
      <c r="R629" s="4"/>
      <c r="S629" s="1"/>
    </row>
    <row r="630" spans="1:19">
      <c r="A630" s="4" t="s">
        <v>954</v>
      </c>
      <c r="B630" s="5" t="s">
        <v>16</v>
      </c>
      <c r="C630" s="6"/>
      <c r="D630" s="6"/>
      <c r="E630" s="6"/>
      <c r="F630" s="7" t="s">
        <v>16</v>
      </c>
      <c r="G630" s="6"/>
      <c r="H630" s="7" t="s">
        <v>16</v>
      </c>
      <c r="I630" s="4" t="s">
        <v>692</v>
      </c>
      <c r="J630" s="4" t="s">
        <v>693</v>
      </c>
      <c r="K630" s="6">
        <v>3500</v>
      </c>
      <c r="L630" s="6">
        <v>1750</v>
      </c>
      <c r="M630" s="6">
        <v>1876</v>
      </c>
      <c r="N630" s="11">
        <v>1972</v>
      </c>
      <c r="O630" s="9">
        <v>56.3</v>
      </c>
      <c r="P630" s="9">
        <v>12.7</v>
      </c>
      <c r="Q630" s="4" t="s">
        <v>955</v>
      </c>
      <c r="R630" s="4"/>
      <c r="S630" s="1"/>
    </row>
    <row r="631" spans="1:19" ht="28.5">
      <c r="A631" s="1"/>
      <c r="B631" s="5" t="s">
        <v>16</v>
      </c>
      <c r="C631" s="6"/>
      <c r="D631" s="6"/>
      <c r="E631" s="6"/>
      <c r="F631" s="7" t="s">
        <v>16</v>
      </c>
      <c r="G631" s="6"/>
      <c r="H631" s="7" t="s">
        <v>16</v>
      </c>
      <c r="I631" s="4" t="s">
        <v>778</v>
      </c>
      <c r="J631" s="4" t="s">
        <v>55</v>
      </c>
      <c r="K631" s="6">
        <v>105000</v>
      </c>
      <c r="L631" s="6">
        <v>52500</v>
      </c>
      <c r="M631" s="6">
        <v>51890</v>
      </c>
      <c r="N631" s="11">
        <v>60408</v>
      </c>
      <c r="O631" s="9">
        <v>57.5</v>
      </c>
      <c r="P631" s="9">
        <v>15.1</v>
      </c>
      <c r="Q631" s="4" t="s">
        <v>956</v>
      </c>
      <c r="R631" s="4"/>
      <c r="S631" s="1"/>
    </row>
    <row r="632" spans="1:19" ht="28.5">
      <c r="A632" s="1"/>
      <c r="B632" s="5" t="s">
        <v>16</v>
      </c>
      <c r="C632" s="6"/>
      <c r="D632" s="6"/>
      <c r="E632" s="6"/>
      <c r="F632" s="7" t="s">
        <v>16</v>
      </c>
      <c r="G632" s="6"/>
      <c r="H632" s="7" t="s">
        <v>16</v>
      </c>
      <c r="I632" s="4" t="s">
        <v>957</v>
      </c>
      <c r="J632" s="4" t="s">
        <v>958</v>
      </c>
      <c r="K632" s="6">
        <v>22000</v>
      </c>
      <c r="L632" s="6">
        <v>20000</v>
      </c>
      <c r="M632" s="6">
        <v>12383</v>
      </c>
      <c r="N632" s="11">
        <v>19910</v>
      </c>
      <c r="O632" s="9">
        <v>90.5</v>
      </c>
      <c r="P632" s="9">
        <v>-0.4</v>
      </c>
      <c r="Q632" s="4" t="s">
        <v>959</v>
      </c>
      <c r="R632" s="4"/>
      <c r="S632" s="1"/>
    </row>
    <row r="633" spans="1:19" ht="28.5">
      <c r="A633" s="1"/>
      <c r="B633" s="5" t="s">
        <v>16</v>
      </c>
      <c r="C633" s="6"/>
      <c r="D633" s="6"/>
      <c r="E633" s="6"/>
      <c r="F633" s="7" t="s">
        <v>16</v>
      </c>
      <c r="G633" s="6"/>
      <c r="H633" s="7" t="s">
        <v>16</v>
      </c>
      <c r="I633" s="4" t="s">
        <v>960</v>
      </c>
      <c r="J633" s="4" t="s">
        <v>958</v>
      </c>
      <c r="K633" s="6">
        <v>3000</v>
      </c>
      <c r="L633" s="6">
        <v>1000</v>
      </c>
      <c r="M633" s="6">
        <v>1446</v>
      </c>
      <c r="N633" s="11">
        <v>1602</v>
      </c>
      <c r="O633" s="9">
        <v>53.4</v>
      </c>
      <c r="P633" s="9">
        <v>60.2</v>
      </c>
      <c r="Q633" s="4" t="s">
        <v>961</v>
      </c>
      <c r="R633" s="4"/>
      <c r="S633" s="1"/>
    </row>
    <row r="634" spans="1:19" ht="28.5">
      <c r="A634" s="1"/>
      <c r="B634" s="5" t="s">
        <v>16</v>
      </c>
      <c r="C634" s="6"/>
      <c r="D634" s="6"/>
      <c r="E634" s="6"/>
      <c r="F634" s="7" t="s">
        <v>16</v>
      </c>
      <c r="G634" s="6"/>
      <c r="H634" s="7" t="s">
        <v>16</v>
      </c>
      <c r="I634" s="4" t="s">
        <v>962</v>
      </c>
      <c r="J634" s="4" t="s">
        <v>958</v>
      </c>
      <c r="K634" s="6">
        <v>10000</v>
      </c>
      <c r="L634" s="6">
        <v>6500</v>
      </c>
      <c r="M634" s="28" t="s">
        <v>2973</v>
      </c>
      <c r="N634" s="11">
        <v>12348</v>
      </c>
      <c r="O634" s="9">
        <v>123.5</v>
      </c>
      <c r="P634" s="9">
        <v>90</v>
      </c>
      <c r="Q634" s="4" t="s">
        <v>963</v>
      </c>
      <c r="R634" s="4"/>
      <c r="S634" s="1"/>
    </row>
    <row r="635" spans="1:19">
      <c r="A635" s="1"/>
      <c r="B635" s="5" t="s">
        <v>16</v>
      </c>
      <c r="C635" s="6"/>
      <c r="D635" s="6"/>
      <c r="E635" s="6"/>
      <c r="F635" s="7" t="s">
        <v>16</v>
      </c>
      <c r="G635" s="6"/>
      <c r="H635" s="7" t="s">
        <v>16</v>
      </c>
      <c r="I635" s="4" t="s">
        <v>964</v>
      </c>
      <c r="J635" s="4" t="s">
        <v>86</v>
      </c>
      <c r="K635" s="6">
        <v>50</v>
      </c>
      <c r="L635" s="6">
        <v>0</v>
      </c>
      <c r="M635" s="6">
        <v>25</v>
      </c>
      <c r="N635" s="11">
        <v>0</v>
      </c>
      <c r="O635" s="7" t="s">
        <v>18</v>
      </c>
      <c r="P635" s="9">
        <v>0</v>
      </c>
      <c r="Q635" s="4" t="s">
        <v>16</v>
      </c>
      <c r="R635" s="4"/>
      <c r="S635" s="1"/>
    </row>
    <row r="636" spans="1:19">
      <c r="A636" s="4" t="s">
        <v>965</v>
      </c>
      <c r="B636" s="5" t="s">
        <v>863</v>
      </c>
      <c r="C636" s="6">
        <v>58076389</v>
      </c>
      <c r="D636" s="6">
        <v>70238083</v>
      </c>
      <c r="E636" s="6">
        <v>12161694</v>
      </c>
      <c r="F636" s="8">
        <v>20.9</v>
      </c>
      <c r="G636" s="6">
        <v>174900240</v>
      </c>
      <c r="H636" s="8">
        <v>40.200000000000003</v>
      </c>
      <c r="I636" s="4" t="s">
        <v>16</v>
      </c>
      <c r="J636" s="4" t="s">
        <v>16</v>
      </c>
      <c r="K636" s="6"/>
      <c r="L636" s="6"/>
      <c r="M636" s="6"/>
      <c r="N636" s="11"/>
      <c r="O636" s="7" t="s">
        <v>16</v>
      </c>
      <c r="P636" s="7" t="s">
        <v>16</v>
      </c>
      <c r="Q636" s="4" t="s">
        <v>16</v>
      </c>
      <c r="R636" s="4"/>
      <c r="S636" s="1"/>
    </row>
    <row r="637" spans="1:19" ht="57">
      <c r="A637" s="4" t="s">
        <v>966</v>
      </c>
      <c r="B637" s="5" t="s">
        <v>16</v>
      </c>
      <c r="C637" s="6"/>
      <c r="D637" s="6"/>
      <c r="E637" s="6"/>
      <c r="F637" s="7" t="s">
        <v>16</v>
      </c>
      <c r="G637" s="6"/>
      <c r="H637" s="7" t="s">
        <v>16</v>
      </c>
      <c r="I637" s="4" t="s">
        <v>967</v>
      </c>
      <c r="J637" s="4" t="s">
        <v>968</v>
      </c>
      <c r="K637" s="6">
        <v>16393</v>
      </c>
      <c r="L637" s="6">
        <v>4701</v>
      </c>
      <c r="M637" s="6">
        <v>3114</v>
      </c>
      <c r="N637" s="11">
        <v>500</v>
      </c>
      <c r="O637" s="9">
        <v>3.1</v>
      </c>
      <c r="P637" s="9">
        <v>-89.4</v>
      </c>
      <c r="Q637" s="4" t="s">
        <v>969</v>
      </c>
      <c r="R637" s="4"/>
      <c r="S637" s="1"/>
    </row>
    <row r="638" spans="1:19" ht="28.5">
      <c r="A638" s="1"/>
      <c r="B638" s="5" t="s">
        <v>16</v>
      </c>
      <c r="C638" s="6"/>
      <c r="D638" s="6"/>
      <c r="E638" s="6"/>
      <c r="F638" s="7" t="s">
        <v>16</v>
      </c>
      <c r="G638" s="6"/>
      <c r="H638" s="7" t="s">
        <v>16</v>
      </c>
      <c r="I638" s="4" t="s">
        <v>970</v>
      </c>
      <c r="J638" s="4" t="s">
        <v>971</v>
      </c>
      <c r="K638" s="6">
        <v>2500</v>
      </c>
      <c r="L638" s="6">
        <v>1250</v>
      </c>
      <c r="M638" s="6">
        <v>0</v>
      </c>
      <c r="N638" s="11">
        <v>83</v>
      </c>
      <c r="O638" s="9">
        <v>3.3</v>
      </c>
      <c r="P638" s="9">
        <v>-93.4</v>
      </c>
      <c r="Q638" s="4" t="s">
        <v>2990</v>
      </c>
      <c r="R638" s="4"/>
      <c r="S638" s="1"/>
    </row>
    <row r="639" spans="1:19" ht="71.25">
      <c r="A639" s="1"/>
      <c r="B639" s="5" t="s">
        <v>16</v>
      </c>
      <c r="C639" s="6"/>
      <c r="D639" s="6"/>
      <c r="E639" s="6"/>
      <c r="F639" s="7" t="s">
        <v>16</v>
      </c>
      <c r="G639" s="6"/>
      <c r="H639" s="7" t="s">
        <v>16</v>
      </c>
      <c r="I639" s="4" t="s">
        <v>972</v>
      </c>
      <c r="J639" s="4" t="s">
        <v>971</v>
      </c>
      <c r="K639" s="6">
        <v>13853</v>
      </c>
      <c r="L639" s="6">
        <v>631</v>
      </c>
      <c r="M639" s="6">
        <v>37</v>
      </c>
      <c r="N639" s="11">
        <v>0</v>
      </c>
      <c r="O639" s="7" t="s">
        <v>18</v>
      </c>
      <c r="P639" s="7" t="s">
        <v>18</v>
      </c>
      <c r="Q639" s="4" t="s">
        <v>973</v>
      </c>
      <c r="R639" s="4"/>
      <c r="S639" s="1"/>
    </row>
    <row r="640" spans="1:19" ht="42.75">
      <c r="A640" s="1"/>
      <c r="B640" s="5" t="s">
        <v>16</v>
      </c>
      <c r="C640" s="6"/>
      <c r="D640" s="6"/>
      <c r="E640" s="6"/>
      <c r="F640" s="7" t="s">
        <v>16</v>
      </c>
      <c r="G640" s="6"/>
      <c r="H640" s="7" t="s">
        <v>16</v>
      </c>
      <c r="I640" s="4" t="s">
        <v>974</v>
      </c>
      <c r="J640" s="4" t="s">
        <v>971</v>
      </c>
      <c r="K640" s="6">
        <v>32311</v>
      </c>
      <c r="L640" s="6">
        <v>32311</v>
      </c>
      <c r="M640" s="6">
        <v>28239</v>
      </c>
      <c r="N640" s="11">
        <v>28689</v>
      </c>
      <c r="O640" s="7" t="s">
        <v>57</v>
      </c>
      <c r="P640" s="9">
        <v>-11.2</v>
      </c>
      <c r="Q640" s="4" t="s">
        <v>975</v>
      </c>
      <c r="R640" s="4"/>
      <c r="S640" s="1"/>
    </row>
    <row r="641" spans="1:19">
      <c r="A641" s="4" t="s">
        <v>976</v>
      </c>
      <c r="B641" s="5" t="s">
        <v>863</v>
      </c>
      <c r="C641" s="6">
        <v>16189282</v>
      </c>
      <c r="D641" s="6">
        <v>22189529</v>
      </c>
      <c r="E641" s="6">
        <v>6000247</v>
      </c>
      <c r="F641" s="8">
        <v>37.1</v>
      </c>
      <c r="G641" s="6">
        <v>55084080</v>
      </c>
      <c r="H641" s="8">
        <v>40.299999999999997</v>
      </c>
      <c r="I641" s="4" t="s">
        <v>16</v>
      </c>
      <c r="J641" s="4" t="s">
        <v>16</v>
      </c>
      <c r="K641" s="6"/>
      <c r="L641" s="6"/>
      <c r="M641" s="6"/>
      <c r="N641" s="11"/>
      <c r="O641" s="7" t="s">
        <v>16</v>
      </c>
      <c r="P641" s="7" t="s">
        <v>16</v>
      </c>
      <c r="Q641" s="4" t="s">
        <v>16</v>
      </c>
      <c r="R641" s="4"/>
      <c r="S641" s="1"/>
    </row>
    <row r="642" spans="1:19" ht="42.75">
      <c r="A642" s="4" t="s">
        <v>977</v>
      </c>
      <c r="B642" s="5" t="s">
        <v>16</v>
      </c>
      <c r="C642" s="6"/>
      <c r="D642" s="6"/>
      <c r="E642" s="6"/>
      <c r="F642" s="7" t="s">
        <v>16</v>
      </c>
      <c r="G642" s="6"/>
      <c r="H642" s="7" t="s">
        <v>16</v>
      </c>
      <c r="I642" s="4" t="s">
        <v>978</v>
      </c>
      <c r="J642" s="4" t="s">
        <v>979</v>
      </c>
      <c r="K642" s="6">
        <v>23596</v>
      </c>
      <c r="L642" s="6">
        <v>9558</v>
      </c>
      <c r="M642" s="6">
        <v>25275</v>
      </c>
      <c r="N642" s="11">
        <v>16903</v>
      </c>
      <c r="O642" s="9">
        <v>71.599999999999994</v>
      </c>
      <c r="P642" s="9">
        <v>76.8</v>
      </c>
      <c r="Q642" s="4" t="s">
        <v>980</v>
      </c>
      <c r="R642" s="4"/>
      <c r="S642" s="1"/>
    </row>
    <row r="643" spans="1:19">
      <c r="A643" s="4" t="s">
        <v>981</v>
      </c>
      <c r="B643" s="5" t="s">
        <v>863</v>
      </c>
      <c r="C643" s="6">
        <v>36478498</v>
      </c>
      <c r="D643" s="6">
        <v>43089380</v>
      </c>
      <c r="E643" s="6">
        <v>6610882</v>
      </c>
      <c r="F643" s="8">
        <v>18.100000000000001</v>
      </c>
      <c r="G643" s="6">
        <v>97501903</v>
      </c>
      <c r="H643" s="8">
        <v>44.2</v>
      </c>
      <c r="I643" s="4" t="s">
        <v>16</v>
      </c>
      <c r="J643" s="4" t="s">
        <v>16</v>
      </c>
      <c r="K643" s="6"/>
      <c r="L643" s="6"/>
      <c r="M643" s="6"/>
      <c r="N643" s="11"/>
      <c r="O643" s="7" t="s">
        <v>16</v>
      </c>
      <c r="P643" s="7" t="s">
        <v>16</v>
      </c>
      <c r="Q643" s="4" t="s">
        <v>16</v>
      </c>
      <c r="R643" s="4"/>
      <c r="S643" s="1"/>
    </row>
    <row r="644" spans="1:19" ht="42.75">
      <c r="A644" s="4" t="s">
        <v>925</v>
      </c>
      <c r="B644" s="5" t="s">
        <v>16</v>
      </c>
      <c r="C644" s="6"/>
      <c r="D644" s="6"/>
      <c r="E644" s="6"/>
      <c r="F644" s="7" t="s">
        <v>16</v>
      </c>
      <c r="G644" s="6"/>
      <c r="H644" s="7" t="s">
        <v>16</v>
      </c>
      <c r="I644" s="4" t="s">
        <v>982</v>
      </c>
      <c r="J644" s="4" t="s">
        <v>983</v>
      </c>
      <c r="K644" s="6">
        <v>365</v>
      </c>
      <c r="L644" s="6">
        <v>182</v>
      </c>
      <c r="M644" s="6">
        <v>181</v>
      </c>
      <c r="N644" s="11">
        <v>181</v>
      </c>
      <c r="O644" s="9">
        <v>49.6</v>
      </c>
      <c r="P644" s="9">
        <v>-0.5</v>
      </c>
      <c r="Q644" s="4" t="s">
        <v>984</v>
      </c>
      <c r="R644" s="4"/>
      <c r="S644" s="1"/>
    </row>
    <row r="645" spans="1:19" s="23" customFormat="1" ht="30">
      <c r="A645" s="19" t="s">
        <v>985</v>
      </c>
      <c r="B645" s="13" t="s">
        <v>16</v>
      </c>
      <c r="C645" s="20"/>
      <c r="D645" s="20"/>
      <c r="E645" s="20"/>
      <c r="F645" s="21" t="s">
        <v>16</v>
      </c>
      <c r="G645" s="20"/>
      <c r="H645" s="21" t="s">
        <v>16</v>
      </c>
      <c r="I645" s="19" t="s">
        <v>16</v>
      </c>
      <c r="J645" s="19" t="s">
        <v>16</v>
      </c>
      <c r="K645" s="20"/>
      <c r="L645" s="20"/>
      <c r="M645" s="20"/>
      <c r="N645" s="22"/>
      <c r="O645" s="21" t="s">
        <v>16</v>
      </c>
      <c r="P645" s="21" t="s">
        <v>16</v>
      </c>
      <c r="Q645" s="19" t="s">
        <v>16</v>
      </c>
      <c r="R645" s="19"/>
      <c r="S645" s="18"/>
    </row>
    <row r="646" spans="1:19">
      <c r="A646" s="4" t="s">
        <v>986</v>
      </c>
      <c r="B646" s="5" t="s">
        <v>135</v>
      </c>
      <c r="C646" s="6">
        <v>44521670</v>
      </c>
      <c r="D646" s="6">
        <v>70677306</v>
      </c>
      <c r="E646" s="6">
        <v>26155636</v>
      </c>
      <c r="F646" s="8">
        <v>58.7</v>
      </c>
      <c r="G646" s="6">
        <v>123092180</v>
      </c>
      <c r="H646" s="8">
        <v>57.4</v>
      </c>
      <c r="I646" s="4" t="s">
        <v>16</v>
      </c>
      <c r="J646" s="4" t="s">
        <v>16</v>
      </c>
      <c r="K646" s="6"/>
      <c r="L646" s="6"/>
      <c r="M646" s="6"/>
      <c r="N646" s="11"/>
      <c r="O646" s="7" t="s">
        <v>16</v>
      </c>
      <c r="P646" s="7" t="s">
        <v>16</v>
      </c>
      <c r="Q646" s="4" t="s">
        <v>16</v>
      </c>
      <c r="R646" s="4"/>
      <c r="S646" s="1"/>
    </row>
    <row r="647" spans="1:19">
      <c r="A647" s="1"/>
      <c r="B647" s="5" t="s">
        <v>863</v>
      </c>
      <c r="C647" s="6">
        <v>1635720333</v>
      </c>
      <c r="D647" s="6">
        <v>2234848045</v>
      </c>
      <c r="E647" s="6">
        <v>599127712</v>
      </c>
      <c r="F647" s="8">
        <v>36.6</v>
      </c>
      <c r="G647" s="6">
        <v>3505444990</v>
      </c>
      <c r="H647" s="8">
        <v>63.8</v>
      </c>
      <c r="I647" s="4" t="s">
        <v>16</v>
      </c>
      <c r="J647" s="4" t="s">
        <v>16</v>
      </c>
      <c r="K647" s="6"/>
      <c r="L647" s="6"/>
      <c r="M647" s="6"/>
      <c r="N647" s="11"/>
      <c r="O647" s="7" t="s">
        <v>16</v>
      </c>
      <c r="P647" s="7" t="s">
        <v>16</v>
      </c>
      <c r="Q647" s="4" t="s">
        <v>16</v>
      </c>
      <c r="R647" s="4"/>
      <c r="S647" s="1"/>
    </row>
    <row r="648" spans="1:19">
      <c r="A648" s="1"/>
      <c r="B648" s="5" t="s">
        <v>570</v>
      </c>
      <c r="C648" s="6">
        <v>4855657</v>
      </c>
      <c r="D648" s="6">
        <v>1018567</v>
      </c>
      <c r="E648" s="6">
        <v>-3837090</v>
      </c>
      <c r="F648" s="8">
        <v>-79</v>
      </c>
      <c r="G648" s="6">
        <v>34229973</v>
      </c>
      <c r="H648" s="8">
        <v>3</v>
      </c>
      <c r="I648" s="4" t="s">
        <v>16</v>
      </c>
      <c r="J648" s="4" t="s">
        <v>16</v>
      </c>
      <c r="K648" s="6"/>
      <c r="L648" s="6"/>
      <c r="M648" s="6"/>
      <c r="N648" s="11"/>
      <c r="O648" s="7" t="s">
        <v>16</v>
      </c>
      <c r="P648" s="7" t="s">
        <v>16</v>
      </c>
      <c r="Q648" s="4" t="s">
        <v>16</v>
      </c>
      <c r="R648" s="4"/>
      <c r="S648" s="1"/>
    </row>
    <row r="649" spans="1:19" ht="28.5">
      <c r="A649" s="4" t="s">
        <v>987</v>
      </c>
      <c r="B649" s="5" t="s">
        <v>16</v>
      </c>
      <c r="C649" s="6"/>
      <c r="D649" s="6"/>
      <c r="E649" s="6"/>
      <c r="F649" s="7" t="s">
        <v>16</v>
      </c>
      <c r="G649" s="6"/>
      <c r="H649" s="7" t="s">
        <v>16</v>
      </c>
      <c r="I649" s="4" t="s">
        <v>988</v>
      </c>
      <c r="J649" s="4" t="s">
        <v>68</v>
      </c>
      <c r="K649" s="6">
        <v>1006</v>
      </c>
      <c r="L649" s="6">
        <v>510</v>
      </c>
      <c r="M649" s="6">
        <v>306</v>
      </c>
      <c r="N649" s="11">
        <v>327</v>
      </c>
      <c r="O649" s="9">
        <v>32.5</v>
      </c>
      <c r="P649" s="9">
        <v>-35.9</v>
      </c>
      <c r="Q649" s="4" t="s">
        <v>989</v>
      </c>
      <c r="R649" s="4"/>
      <c r="S649" s="1"/>
    </row>
    <row r="650" spans="1:19" ht="28.5">
      <c r="A650" s="1"/>
      <c r="B650" s="5" t="s">
        <v>16</v>
      </c>
      <c r="C650" s="6"/>
      <c r="D650" s="6"/>
      <c r="E650" s="6"/>
      <c r="F650" s="7" t="s">
        <v>16</v>
      </c>
      <c r="G650" s="6"/>
      <c r="H650" s="7" t="s">
        <v>16</v>
      </c>
      <c r="I650" s="4" t="s">
        <v>990</v>
      </c>
      <c r="J650" s="4" t="s">
        <v>991</v>
      </c>
      <c r="K650" s="6">
        <v>8</v>
      </c>
      <c r="L650" s="6">
        <v>2</v>
      </c>
      <c r="M650" s="6">
        <v>6</v>
      </c>
      <c r="N650" s="11">
        <v>17</v>
      </c>
      <c r="O650" s="9">
        <v>210.4</v>
      </c>
      <c r="P650" s="9">
        <v>741.5</v>
      </c>
      <c r="Q650" s="4" t="s">
        <v>992</v>
      </c>
      <c r="R650" s="4"/>
      <c r="S650" s="1"/>
    </row>
    <row r="651" spans="1:19" ht="28.5">
      <c r="A651" s="1"/>
      <c r="B651" s="5" t="s">
        <v>16</v>
      </c>
      <c r="C651" s="6"/>
      <c r="D651" s="6"/>
      <c r="E651" s="6"/>
      <c r="F651" s="7" t="s">
        <v>16</v>
      </c>
      <c r="G651" s="6"/>
      <c r="H651" s="7" t="s">
        <v>16</v>
      </c>
      <c r="I651" s="4" t="s">
        <v>993</v>
      </c>
      <c r="J651" s="4" t="s">
        <v>875</v>
      </c>
      <c r="K651" s="6">
        <v>147</v>
      </c>
      <c r="L651" s="6">
        <v>89</v>
      </c>
      <c r="M651" s="6">
        <v>216</v>
      </c>
      <c r="N651" s="11">
        <v>150</v>
      </c>
      <c r="O651" s="9">
        <v>102.3</v>
      </c>
      <c r="P651" s="9">
        <v>69</v>
      </c>
      <c r="Q651" s="4" t="s">
        <v>994</v>
      </c>
      <c r="R651" s="4"/>
      <c r="S651" s="1"/>
    </row>
    <row r="652" spans="1:19" ht="28.5">
      <c r="A652" s="1"/>
      <c r="B652" s="5" t="s">
        <v>16</v>
      </c>
      <c r="C652" s="6"/>
      <c r="D652" s="6"/>
      <c r="E652" s="6"/>
      <c r="F652" s="7" t="s">
        <v>16</v>
      </c>
      <c r="G652" s="6"/>
      <c r="H652" s="7" t="s">
        <v>16</v>
      </c>
      <c r="I652" s="4" t="s">
        <v>995</v>
      </c>
      <c r="J652" s="4" t="s">
        <v>310</v>
      </c>
      <c r="K652" s="6">
        <v>1292</v>
      </c>
      <c r="L652" s="6">
        <v>1292</v>
      </c>
      <c r="M652" s="6">
        <v>1206</v>
      </c>
      <c r="N652" s="11">
        <v>1033</v>
      </c>
      <c r="O652" s="9">
        <v>80</v>
      </c>
      <c r="P652" s="9">
        <v>-20</v>
      </c>
      <c r="Q652" s="4" t="s">
        <v>996</v>
      </c>
      <c r="R652" s="4"/>
      <c r="S652" s="1"/>
    </row>
    <row r="653" spans="1:19" ht="28.5">
      <c r="A653" s="1"/>
      <c r="B653" s="5" t="s">
        <v>16</v>
      </c>
      <c r="C653" s="6"/>
      <c r="D653" s="6"/>
      <c r="E653" s="6"/>
      <c r="F653" s="7" t="s">
        <v>16</v>
      </c>
      <c r="G653" s="6"/>
      <c r="H653" s="7" t="s">
        <v>16</v>
      </c>
      <c r="I653" s="4" t="s">
        <v>997</v>
      </c>
      <c r="J653" s="4" t="s">
        <v>998</v>
      </c>
      <c r="K653" s="6">
        <v>20</v>
      </c>
      <c r="L653" s="6">
        <v>16</v>
      </c>
      <c r="M653" s="6">
        <v>16</v>
      </c>
      <c r="N653" s="11">
        <v>16</v>
      </c>
      <c r="O653" s="9">
        <v>77.8</v>
      </c>
      <c r="P653" s="9">
        <v>0.3</v>
      </c>
      <c r="Q653" s="4" t="s">
        <v>999</v>
      </c>
      <c r="R653" s="4"/>
      <c r="S653" s="1"/>
    </row>
    <row r="654" spans="1:19">
      <c r="A654" s="4" t="s">
        <v>1000</v>
      </c>
      <c r="B654" s="5" t="s">
        <v>52</v>
      </c>
      <c r="C654" s="6">
        <v>332991078</v>
      </c>
      <c r="D654" s="6">
        <v>439561927</v>
      </c>
      <c r="E654" s="6">
        <v>106570849</v>
      </c>
      <c r="F654" s="8">
        <v>32</v>
      </c>
      <c r="G654" s="6">
        <v>682644662</v>
      </c>
      <c r="H654" s="8">
        <v>64.400000000000006</v>
      </c>
      <c r="I654" s="4" t="s">
        <v>16</v>
      </c>
      <c r="J654" s="4" t="s">
        <v>16</v>
      </c>
      <c r="K654" s="6"/>
      <c r="L654" s="6"/>
      <c r="M654" s="6"/>
      <c r="N654" s="11"/>
      <c r="O654" s="7" t="s">
        <v>16</v>
      </c>
      <c r="P654" s="7" t="s">
        <v>16</v>
      </c>
      <c r="Q654" s="4" t="s">
        <v>16</v>
      </c>
      <c r="R654" s="4"/>
      <c r="S654" s="1"/>
    </row>
    <row r="655" spans="1:19" ht="28.5">
      <c r="A655" s="4" t="s">
        <v>1001</v>
      </c>
      <c r="B655" s="5" t="s">
        <v>16</v>
      </c>
      <c r="C655" s="6"/>
      <c r="D655" s="6"/>
      <c r="E655" s="6"/>
      <c r="F655" s="7" t="s">
        <v>16</v>
      </c>
      <c r="G655" s="6"/>
      <c r="H655" s="7" t="s">
        <v>16</v>
      </c>
      <c r="I655" s="4" t="s">
        <v>692</v>
      </c>
      <c r="J655" s="4" t="s">
        <v>693</v>
      </c>
      <c r="K655" s="6">
        <v>1210</v>
      </c>
      <c r="L655" s="6">
        <v>595</v>
      </c>
      <c r="M655" s="6">
        <v>598</v>
      </c>
      <c r="N655" s="11">
        <v>1044</v>
      </c>
      <c r="O655" s="9">
        <v>86.3</v>
      </c>
      <c r="P655" s="9">
        <v>75.5</v>
      </c>
      <c r="Q655" s="4" t="s">
        <v>1002</v>
      </c>
      <c r="R655" s="4"/>
      <c r="S655" s="1"/>
    </row>
    <row r="656" spans="1:19" ht="28.5">
      <c r="A656" s="1"/>
      <c r="B656" s="5" t="s">
        <v>16</v>
      </c>
      <c r="C656" s="6"/>
      <c r="D656" s="6"/>
      <c r="E656" s="6"/>
      <c r="F656" s="7" t="s">
        <v>16</v>
      </c>
      <c r="G656" s="6"/>
      <c r="H656" s="7" t="s">
        <v>16</v>
      </c>
      <c r="I656" s="4" t="s">
        <v>778</v>
      </c>
      <c r="J656" s="4" t="s">
        <v>55</v>
      </c>
      <c r="K656" s="6">
        <v>90189</v>
      </c>
      <c r="L656" s="6">
        <v>43742</v>
      </c>
      <c r="M656" s="6">
        <v>47782</v>
      </c>
      <c r="N656" s="11">
        <v>42734</v>
      </c>
      <c r="O656" s="9">
        <v>47.4</v>
      </c>
      <c r="P656" s="9">
        <v>-2.2999999999999998</v>
      </c>
      <c r="Q656" s="4" t="s">
        <v>1002</v>
      </c>
      <c r="R656" s="4"/>
      <c r="S656" s="1"/>
    </row>
    <row r="657" spans="1:19" ht="28.5">
      <c r="A657" s="1"/>
      <c r="B657" s="5" t="s">
        <v>16</v>
      </c>
      <c r="C657" s="6"/>
      <c r="D657" s="6"/>
      <c r="E657" s="6"/>
      <c r="F657" s="7" t="s">
        <v>16</v>
      </c>
      <c r="G657" s="6"/>
      <c r="H657" s="7" t="s">
        <v>16</v>
      </c>
      <c r="I657" s="4" t="s">
        <v>1003</v>
      </c>
      <c r="J657" s="4" t="s">
        <v>1004</v>
      </c>
      <c r="K657" s="6">
        <v>9000</v>
      </c>
      <c r="L657" s="6">
        <v>5490</v>
      </c>
      <c r="M657" s="28" t="s">
        <v>2973</v>
      </c>
      <c r="N657" s="11">
        <v>6867</v>
      </c>
      <c r="O657" s="9">
        <v>76.3</v>
      </c>
      <c r="P657" s="9">
        <v>25.1</v>
      </c>
      <c r="Q657" s="4" t="s">
        <v>1002</v>
      </c>
      <c r="R657" s="4"/>
      <c r="S657" s="1"/>
    </row>
    <row r="658" spans="1:19" ht="28.5">
      <c r="A658" s="1"/>
      <c r="B658" s="5" t="s">
        <v>16</v>
      </c>
      <c r="C658" s="6"/>
      <c r="D658" s="6"/>
      <c r="E658" s="6"/>
      <c r="F658" s="7" t="s">
        <v>16</v>
      </c>
      <c r="G658" s="6"/>
      <c r="H658" s="7" t="s">
        <v>16</v>
      </c>
      <c r="I658" s="4" t="s">
        <v>1005</v>
      </c>
      <c r="J658" s="4" t="s">
        <v>958</v>
      </c>
      <c r="K658" s="6">
        <v>2600</v>
      </c>
      <c r="L658" s="6">
        <v>832</v>
      </c>
      <c r="M658" s="6">
        <v>668</v>
      </c>
      <c r="N658" s="11">
        <v>235</v>
      </c>
      <c r="O658" s="9">
        <v>9</v>
      </c>
      <c r="P658" s="9">
        <v>-71.8</v>
      </c>
      <c r="Q658" s="4" t="s">
        <v>1006</v>
      </c>
      <c r="R658" s="4"/>
      <c r="S658" s="1"/>
    </row>
    <row r="659" spans="1:19" ht="28.5">
      <c r="A659" s="1"/>
      <c r="B659" s="5" t="s">
        <v>16</v>
      </c>
      <c r="C659" s="6"/>
      <c r="D659" s="6"/>
      <c r="E659" s="6"/>
      <c r="F659" s="7" t="s">
        <v>16</v>
      </c>
      <c r="G659" s="6"/>
      <c r="H659" s="7" t="s">
        <v>16</v>
      </c>
      <c r="I659" s="4" t="s">
        <v>957</v>
      </c>
      <c r="J659" s="4" t="s">
        <v>958</v>
      </c>
      <c r="K659" s="6">
        <v>17500</v>
      </c>
      <c r="L659" s="6">
        <v>7456</v>
      </c>
      <c r="M659" s="6">
        <v>8732</v>
      </c>
      <c r="N659" s="11">
        <v>6220</v>
      </c>
      <c r="O659" s="9">
        <v>35.5</v>
      </c>
      <c r="P659" s="9">
        <v>-16.600000000000001</v>
      </c>
      <c r="Q659" s="4" t="s">
        <v>1006</v>
      </c>
      <c r="R659" s="4"/>
      <c r="S659" s="1"/>
    </row>
    <row r="660" spans="1:19">
      <c r="A660" s="4" t="s">
        <v>1007</v>
      </c>
      <c r="B660" s="5" t="s">
        <v>22</v>
      </c>
      <c r="C660" s="6">
        <v>438074371</v>
      </c>
      <c r="D660" s="6">
        <v>581731072</v>
      </c>
      <c r="E660" s="6">
        <v>143656701</v>
      </c>
      <c r="F660" s="8">
        <v>32.799999999999997</v>
      </c>
      <c r="G660" s="6">
        <v>1370284511</v>
      </c>
      <c r="H660" s="8">
        <v>42.5</v>
      </c>
      <c r="I660" s="4" t="s">
        <v>16</v>
      </c>
      <c r="J660" s="4" t="s">
        <v>16</v>
      </c>
      <c r="K660" s="6"/>
      <c r="L660" s="6"/>
      <c r="M660" s="6"/>
      <c r="N660" s="11"/>
      <c r="O660" s="7" t="s">
        <v>16</v>
      </c>
      <c r="P660" s="7" t="s">
        <v>16</v>
      </c>
      <c r="Q660" s="4" t="s">
        <v>16</v>
      </c>
      <c r="R660" s="4"/>
      <c r="S660" s="1"/>
    </row>
    <row r="661" spans="1:19" ht="28.5">
      <c r="A661" s="1"/>
      <c r="B661" s="5" t="s">
        <v>16</v>
      </c>
      <c r="C661" s="6"/>
      <c r="D661" s="6"/>
      <c r="E661" s="6"/>
      <c r="F661" s="7" t="s">
        <v>16</v>
      </c>
      <c r="G661" s="6"/>
      <c r="H661" s="7" t="s">
        <v>16</v>
      </c>
      <c r="I661" s="4" t="s">
        <v>1009</v>
      </c>
      <c r="J661" s="4" t="s">
        <v>510</v>
      </c>
      <c r="K661" s="6">
        <v>49</v>
      </c>
      <c r="L661" s="6">
        <v>0</v>
      </c>
      <c r="M661" s="6">
        <v>0</v>
      </c>
      <c r="N661" s="11">
        <v>2</v>
      </c>
      <c r="O661" s="9">
        <v>4.0999999999999996</v>
      </c>
      <c r="P661" s="7" t="s">
        <v>18</v>
      </c>
      <c r="Q661" s="4" t="s">
        <v>1010</v>
      </c>
      <c r="R661" s="4"/>
      <c r="S661" s="1"/>
    </row>
    <row r="662" spans="1:19">
      <c r="A662" s="1"/>
      <c r="B662" s="5" t="s">
        <v>16</v>
      </c>
      <c r="C662" s="6"/>
      <c r="D662" s="6"/>
      <c r="E662" s="6"/>
      <c r="F662" s="7" t="s">
        <v>16</v>
      </c>
      <c r="G662" s="6"/>
      <c r="H662" s="7" t="s">
        <v>16</v>
      </c>
      <c r="I662" s="4" t="s">
        <v>619</v>
      </c>
      <c r="J662" s="4" t="s">
        <v>510</v>
      </c>
      <c r="K662" s="6">
        <v>560</v>
      </c>
      <c r="L662" s="6">
        <v>0</v>
      </c>
      <c r="M662" s="6">
        <v>0</v>
      </c>
      <c r="N662" s="11">
        <v>0</v>
      </c>
      <c r="O662" s="7" t="s">
        <v>18</v>
      </c>
      <c r="P662" s="9">
        <v>0</v>
      </c>
      <c r="Q662" s="4" t="s">
        <v>16</v>
      </c>
      <c r="R662" s="4"/>
      <c r="S662" s="1"/>
    </row>
    <row r="663" spans="1:19">
      <c r="A663" s="1"/>
      <c r="B663" s="5" t="s">
        <v>16</v>
      </c>
      <c r="C663" s="6"/>
      <c r="D663" s="6"/>
      <c r="E663" s="6"/>
      <c r="F663" s="7" t="s">
        <v>16</v>
      </c>
      <c r="G663" s="6"/>
      <c r="H663" s="7" t="s">
        <v>16</v>
      </c>
      <c r="I663" s="4" t="s">
        <v>939</v>
      </c>
      <c r="J663" s="4" t="s">
        <v>940</v>
      </c>
      <c r="K663" s="6">
        <v>1111</v>
      </c>
      <c r="L663" s="6">
        <v>264</v>
      </c>
      <c r="M663" s="6">
        <v>186</v>
      </c>
      <c r="N663" s="11">
        <v>169</v>
      </c>
      <c r="O663" s="9">
        <v>15.2</v>
      </c>
      <c r="P663" s="9">
        <v>-36</v>
      </c>
      <c r="Q663" s="4" t="s">
        <v>1011</v>
      </c>
      <c r="R663" s="4"/>
      <c r="S663" s="1"/>
    </row>
    <row r="664" spans="1:19" ht="28.5">
      <c r="A664" s="1"/>
      <c r="B664" s="5" t="s">
        <v>16</v>
      </c>
      <c r="C664" s="6"/>
      <c r="D664" s="6"/>
      <c r="E664" s="6"/>
      <c r="F664" s="7" t="s">
        <v>16</v>
      </c>
      <c r="G664" s="6"/>
      <c r="H664" s="7" t="s">
        <v>16</v>
      </c>
      <c r="I664" s="4" t="s">
        <v>618</v>
      </c>
      <c r="J664" s="4" t="s">
        <v>510</v>
      </c>
      <c r="K664" s="6">
        <v>67</v>
      </c>
      <c r="L664" s="6">
        <v>0</v>
      </c>
      <c r="M664" s="6">
        <v>0</v>
      </c>
      <c r="N664" s="11">
        <v>5</v>
      </c>
      <c r="O664" s="9">
        <v>7.5</v>
      </c>
      <c r="P664" s="7" t="s">
        <v>18</v>
      </c>
      <c r="Q664" s="4" t="s">
        <v>1012</v>
      </c>
      <c r="R664" s="4"/>
      <c r="S664" s="1"/>
    </row>
    <row r="665" spans="1:19" ht="28.5">
      <c r="A665" s="1"/>
      <c r="B665" s="5" t="s">
        <v>16</v>
      </c>
      <c r="C665" s="6"/>
      <c r="D665" s="6"/>
      <c r="E665" s="6"/>
      <c r="F665" s="7" t="s">
        <v>16</v>
      </c>
      <c r="G665" s="6"/>
      <c r="H665" s="7" t="s">
        <v>16</v>
      </c>
      <c r="I665" s="4" t="s">
        <v>620</v>
      </c>
      <c r="J665" s="4" t="s">
        <v>621</v>
      </c>
      <c r="K665" s="6">
        <v>253</v>
      </c>
      <c r="L665" s="6">
        <v>40</v>
      </c>
      <c r="M665" s="6">
        <v>10</v>
      </c>
      <c r="N665" s="11">
        <v>27</v>
      </c>
      <c r="O665" s="9">
        <v>10.7</v>
      </c>
      <c r="P665" s="9">
        <v>-32.5</v>
      </c>
      <c r="Q665" s="4" t="s">
        <v>1013</v>
      </c>
      <c r="R665" s="4"/>
      <c r="S665" s="1"/>
    </row>
    <row r="666" spans="1:19" ht="28.5">
      <c r="A666" s="1"/>
      <c r="B666" s="5" t="s">
        <v>16</v>
      </c>
      <c r="C666" s="6"/>
      <c r="D666" s="6"/>
      <c r="E666" s="6"/>
      <c r="F666" s="7" t="s">
        <v>16</v>
      </c>
      <c r="G666" s="6"/>
      <c r="H666" s="7" t="s">
        <v>16</v>
      </c>
      <c r="I666" s="4" t="s">
        <v>1014</v>
      </c>
      <c r="J666" s="4" t="s">
        <v>198</v>
      </c>
      <c r="K666" s="6">
        <v>6</v>
      </c>
      <c r="L666" s="6">
        <v>0</v>
      </c>
      <c r="M666" s="6">
        <v>0</v>
      </c>
      <c r="N666" s="11">
        <v>565</v>
      </c>
      <c r="O666" s="9">
        <v>9416.7000000000007</v>
      </c>
      <c r="P666" s="7" t="s">
        <v>18</v>
      </c>
      <c r="Q666" s="4" t="s">
        <v>1015</v>
      </c>
      <c r="R666" s="4"/>
      <c r="S666" s="1"/>
    </row>
    <row r="667" spans="1:19" ht="28.5">
      <c r="A667" s="1"/>
      <c r="B667" s="5" t="s">
        <v>16</v>
      </c>
      <c r="C667" s="6"/>
      <c r="D667" s="6"/>
      <c r="E667" s="6"/>
      <c r="F667" s="7" t="s">
        <v>16</v>
      </c>
      <c r="G667" s="6"/>
      <c r="H667" s="7" t="s">
        <v>16</v>
      </c>
      <c r="I667" s="4" t="s">
        <v>1016</v>
      </c>
      <c r="J667" s="4" t="s">
        <v>510</v>
      </c>
      <c r="K667" s="6">
        <v>50</v>
      </c>
      <c r="L667" s="6">
        <v>24</v>
      </c>
      <c r="M667" s="6">
        <v>0</v>
      </c>
      <c r="N667" s="11">
        <v>10</v>
      </c>
      <c r="O667" s="9">
        <v>20</v>
      </c>
      <c r="P667" s="9">
        <v>-58.3</v>
      </c>
      <c r="Q667" s="4" t="s">
        <v>1017</v>
      </c>
      <c r="R667" s="4"/>
      <c r="S667" s="1"/>
    </row>
    <row r="668" spans="1:19" ht="42.75">
      <c r="A668" s="1"/>
      <c r="B668" s="5" t="s">
        <v>16</v>
      </c>
      <c r="C668" s="6"/>
      <c r="D668" s="6"/>
      <c r="E668" s="6"/>
      <c r="F668" s="7" t="s">
        <v>16</v>
      </c>
      <c r="G668" s="6"/>
      <c r="H668" s="7" t="s">
        <v>16</v>
      </c>
      <c r="I668" s="4" t="s">
        <v>1018</v>
      </c>
      <c r="J668" s="4" t="s">
        <v>510</v>
      </c>
      <c r="K668" s="6">
        <v>130</v>
      </c>
      <c r="L668" s="6">
        <v>25</v>
      </c>
      <c r="M668" s="6">
        <v>76</v>
      </c>
      <c r="N668" s="11">
        <v>0</v>
      </c>
      <c r="O668" s="7" t="s">
        <v>18</v>
      </c>
      <c r="P668" s="7" t="s">
        <v>18</v>
      </c>
      <c r="Q668" s="4" t="s">
        <v>1019</v>
      </c>
      <c r="R668" s="4"/>
      <c r="S668" s="1"/>
    </row>
    <row r="669" spans="1:19" ht="28.5">
      <c r="A669" s="1"/>
      <c r="B669" s="5" t="s">
        <v>16</v>
      </c>
      <c r="C669" s="6"/>
      <c r="D669" s="6"/>
      <c r="E669" s="6"/>
      <c r="F669" s="7" t="s">
        <v>16</v>
      </c>
      <c r="G669" s="6"/>
      <c r="H669" s="7" t="s">
        <v>16</v>
      </c>
      <c r="I669" s="4" t="s">
        <v>1020</v>
      </c>
      <c r="J669" s="4" t="s">
        <v>510</v>
      </c>
      <c r="K669" s="6">
        <v>35</v>
      </c>
      <c r="L669" s="6">
        <v>0</v>
      </c>
      <c r="M669" s="6">
        <v>4</v>
      </c>
      <c r="N669" s="11">
        <v>0</v>
      </c>
      <c r="O669" s="7" t="s">
        <v>18</v>
      </c>
      <c r="P669" s="9">
        <v>0</v>
      </c>
      <c r="Q669" s="4" t="s">
        <v>16</v>
      </c>
      <c r="R669" s="4"/>
      <c r="S669" s="1"/>
    </row>
    <row r="670" spans="1:19" ht="28.5">
      <c r="A670" s="1"/>
      <c r="B670" s="5" t="s">
        <v>16</v>
      </c>
      <c r="C670" s="6"/>
      <c r="D670" s="6"/>
      <c r="E670" s="6"/>
      <c r="F670" s="7" t="s">
        <v>16</v>
      </c>
      <c r="G670" s="6"/>
      <c r="H670" s="7" t="s">
        <v>16</v>
      </c>
      <c r="I670" s="4" t="s">
        <v>942</v>
      </c>
      <c r="J670" s="4" t="s">
        <v>312</v>
      </c>
      <c r="K670" s="6">
        <v>300</v>
      </c>
      <c r="L670" s="6">
        <v>40</v>
      </c>
      <c r="M670" s="6">
        <v>0</v>
      </c>
      <c r="N670" s="11">
        <v>195</v>
      </c>
      <c r="O670" s="9">
        <v>65</v>
      </c>
      <c r="P670" s="9">
        <v>387.5</v>
      </c>
      <c r="Q670" s="4" t="s">
        <v>1021</v>
      </c>
      <c r="R670" s="4"/>
      <c r="S670" s="1"/>
    </row>
    <row r="671" spans="1:19" ht="42.75">
      <c r="A671" s="1"/>
      <c r="B671" s="5" t="s">
        <v>16</v>
      </c>
      <c r="C671" s="6"/>
      <c r="D671" s="6"/>
      <c r="E671" s="6"/>
      <c r="F671" s="7" t="s">
        <v>16</v>
      </c>
      <c r="G671" s="6"/>
      <c r="H671" s="7" t="s">
        <v>16</v>
      </c>
      <c r="I671" s="4" t="s">
        <v>1022</v>
      </c>
      <c r="J671" s="4" t="s">
        <v>510</v>
      </c>
      <c r="K671" s="6">
        <v>82</v>
      </c>
      <c r="L671" s="6">
        <v>36</v>
      </c>
      <c r="M671" s="6">
        <v>0</v>
      </c>
      <c r="N671" s="11">
        <v>0</v>
      </c>
      <c r="O671" s="7" t="s">
        <v>18</v>
      </c>
      <c r="P671" s="7" t="s">
        <v>18</v>
      </c>
      <c r="Q671" s="4" t="s">
        <v>1023</v>
      </c>
      <c r="R671" s="4"/>
      <c r="S671" s="1"/>
    </row>
    <row r="672" spans="1:19" ht="28.5">
      <c r="A672" s="1"/>
      <c r="B672" s="5" t="s">
        <v>16</v>
      </c>
      <c r="C672" s="6"/>
      <c r="D672" s="6"/>
      <c r="E672" s="6"/>
      <c r="F672" s="7" t="s">
        <v>16</v>
      </c>
      <c r="G672" s="6"/>
      <c r="H672" s="7" t="s">
        <v>16</v>
      </c>
      <c r="I672" s="4" t="s">
        <v>1024</v>
      </c>
      <c r="J672" s="4" t="s">
        <v>510</v>
      </c>
      <c r="K672" s="6">
        <v>140</v>
      </c>
      <c r="L672" s="6">
        <v>0</v>
      </c>
      <c r="M672" s="6">
        <v>0</v>
      </c>
      <c r="N672" s="11">
        <v>0</v>
      </c>
      <c r="O672" s="7" t="s">
        <v>18</v>
      </c>
      <c r="P672" s="9">
        <v>0</v>
      </c>
      <c r="Q672" s="4" t="s">
        <v>16</v>
      </c>
      <c r="R672" s="4"/>
      <c r="S672" s="1"/>
    </row>
    <row r="673" spans="1:19" ht="28.5">
      <c r="A673" s="1"/>
      <c r="B673" s="5" t="s">
        <v>16</v>
      </c>
      <c r="C673" s="6"/>
      <c r="D673" s="6"/>
      <c r="E673" s="6"/>
      <c r="F673" s="7" t="s">
        <v>16</v>
      </c>
      <c r="G673" s="6"/>
      <c r="H673" s="7" t="s">
        <v>16</v>
      </c>
      <c r="I673" s="4" t="s">
        <v>1008</v>
      </c>
      <c r="J673" s="4" t="s">
        <v>510</v>
      </c>
      <c r="K673" s="6">
        <v>81</v>
      </c>
      <c r="L673" s="6">
        <v>0</v>
      </c>
      <c r="M673" s="6">
        <v>0</v>
      </c>
      <c r="N673" s="11">
        <v>8</v>
      </c>
      <c r="O673" s="9">
        <v>9.9</v>
      </c>
      <c r="P673" s="7" t="s">
        <v>18</v>
      </c>
      <c r="Q673" s="4" t="s">
        <v>1025</v>
      </c>
      <c r="R673" s="4"/>
      <c r="S673" s="1"/>
    </row>
    <row r="674" spans="1:19" ht="28.5">
      <c r="A674" s="1"/>
      <c r="B674" s="5" t="s">
        <v>16</v>
      </c>
      <c r="C674" s="6"/>
      <c r="D674" s="6"/>
      <c r="E674" s="6"/>
      <c r="F674" s="7" t="s">
        <v>16</v>
      </c>
      <c r="G674" s="6"/>
      <c r="H674" s="7" t="s">
        <v>16</v>
      </c>
      <c r="I674" s="4" t="s">
        <v>1026</v>
      </c>
      <c r="J674" s="4" t="s">
        <v>1027</v>
      </c>
      <c r="K674" s="6">
        <v>6082</v>
      </c>
      <c r="L674" s="6">
        <v>3076</v>
      </c>
      <c r="M674" s="6">
        <v>1966</v>
      </c>
      <c r="N674" s="11">
        <v>3088</v>
      </c>
      <c r="O674" s="9">
        <v>50.8</v>
      </c>
      <c r="P674" s="9">
        <v>0.4</v>
      </c>
      <c r="Q674" s="4" t="s">
        <v>1028</v>
      </c>
      <c r="R674" s="4"/>
      <c r="S674" s="1"/>
    </row>
    <row r="675" spans="1:19" ht="28.5">
      <c r="A675" s="1"/>
      <c r="B675" s="5" t="s">
        <v>16</v>
      </c>
      <c r="C675" s="6"/>
      <c r="D675" s="6"/>
      <c r="E675" s="6"/>
      <c r="F675" s="7" t="s">
        <v>16</v>
      </c>
      <c r="G675" s="6"/>
      <c r="H675" s="7" t="s">
        <v>16</v>
      </c>
      <c r="I675" s="4" t="s">
        <v>1029</v>
      </c>
      <c r="J675" s="4" t="s">
        <v>1030</v>
      </c>
      <c r="K675" s="6">
        <v>4098</v>
      </c>
      <c r="L675" s="6">
        <v>2003</v>
      </c>
      <c r="M675" s="6">
        <v>2395</v>
      </c>
      <c r="N675" s="11">
        <v>1899</v>
      </c>
      <c r="O675" s="9">
        <v>46.3</v>
      </c>
      <c r="P675" s="9">
        <v>-5.2</v>
      </c>
      <c r="Q675" s="4" t="s">
        <v>1031</v>
      </c>
      <c r="R675" s="4"/>
      <c r="S675" s="1"/>
    </row>
    <row r="676" spans="1:19">
      <c r="A676" s="1"/>
      <c r="B676" s="5" t="s">
        <v>16</v>
      </c>
      <c r="C676" s="6"/>
      <c r="D676" s="6"/>
      <c r="E676" s="6"/>
      <c r="F676" s="7" t="s">
        <v>16</v>
      </c>
      <c r="G676" s="6"/>
      <c r="H676" s="7" t="s">
        <v>16</v>
      </c>
      <c r="I676" s="4" t="s">
        <v>1033</v>
      </c>
      <c r="J676" s="4" t="s">
        <v>510</v>
      </c>
      <c r="K676" s="6">
        <v>35</v>
      </c>
      <c r="L676" s="6">
        <v>0</v>
      </c>
      <c r="M676" s="6">
        <v>0</v>
      </c>
      <c r="N676" s="11">
        <v>0</v>
      </c>
      <c r="O676" s="7" t="s">
        <v>18</v>
      </c>
      <c r="P676" s="9">
        <v>0</v>
      </c>
      <c r="Q676" s="4" t="s">
        <v>16</v>
      </c>
      <c r="R676" s="4"/>
      <c r="S676" s="1"/>
    </row>
    <row r="677" spans="1:19" ht="28.5">
      <c r="A677" s="1"/>
      <c r="B677" s="5" t="s">
        <v>16</v>
      </c>
      <c r="C677" s="6"/>
      <c r="D677" s="6"/>
      <c r="E677" s="6"/>
      <c r="F677" s="7" t="s">
        <v>16</v>
      </c>
      <c r="G677" s="6"/>
      <c r="H677" s="7" t="s">
        <v>16</v>
      </c>
      <c r="I677" s="4" t="s">
        <v>1032</v>
      </c>
      <c r="J677" s="4" t="s">
        <v>510</v>
      </c>
      <c r="K677" s="6">
        <v>8</v>
      </c>
      <c r="L677" s="6">
        <v>0</v>
      </c>
      <c r="M677" s="6">
        <v>0</v>
      </c>
      <c r="N677" s="11">
        <v>0</v>
      </c>
      <c r="O677" s="7" t="s">
        <v>18</v>
      </c>
      <c r="P677" s="9">
        <v>0</v>
      </c>
      <c r="Q677" s="4" t="s">
        <v>16</v>
      </c>
      <c r="R677" s="4"/>
      <c r="S677" s="1"/>
    </row>
    <row r="678" spans="1:19" ht="28.5">
      <c r="A678" s="1"/>
      <c r="B678" s="5" t="s">
        <v>16</v>
      </c>
      <c r="C678" s="6"/>
      <c r="D678" s="6"/>
      <c r="E678" s="6"/>
      <c r="F678" s="7" t="s">
        <v>16</v>
      </c>
      <c r="G678" s="6"/>
      <c r="H678" s="7" t="s">
        <v>16</v>
      </c>
      <c r="I678" s="4" t="s">
        <v>1034</v>
      </c>
      <c r="J678" s="4" t="s">
        <v>86</v>
      </c>
      <c r="K678" s="6">
        <v>50</v>
      </c>
      <c r="L678" s="6">
        <v>0</v>
      </c>
      <c r="M678" s="6">
        <v>0</v>
      </c>
      <c r="N678" s="11">
        <v>0</v>
      </c>
      <c r="O678" s="7" t="s">
        <v>18</v>
      </c>
      <c r="P678" s="9">
        <v>0</v>
      </c>
      <c r="Q678" s="4" t="s">
        <v>16</v>
      </c>
      <c r="R678" s="4"/>
      <c r="S678" s="1"/>
    </row>
    <row r="679" spans="1:19" ht="28.5">
      <c r="A679" s="1"/>
      <c r="B679" s="5" t="s">
        <v>16</v>
      </c>
      <c r="C679" s="6"/>
      <c r="D679" s="6"/>
      <c r="E679" s="6"/>
      <c r="F679" s="7" t="s">
        <v>16</v>
      </c>
      <c r="G679" s="6"/>
      <c r="H679" s="7" t="s">
        <v>16</v>
      </c>
      <c r="I679" s="4" t="s">
        <v>1035</v>
      </c>
      <c r="J679" s="4" t="s">
        <v>1036</v>
      </c>
      <c r="K679" s="6">
        <v>35</v>
      </c>
      <c r="L679" s="6">
        <v>0</v>
      </c>
      <c r="M679" s="6">
        <v>0</v>
      </c>
      <c r="N679" s="11">
        <v>0</v>
      </c>
      <c r="O679" s="7" t="s">
        <v>18</v>
      </c>
      <c r="P679" s="9">
        <v>0</v>
      </c>
      <c r="Q679" s="4" t="s">
        <v>16</v>
      </c>
      <c r="R679" s="4"/>
      <c r="S679" s="1"/>
    </row>
    <row r="680" spans="1:19">
      <c r="A680" s="4" t="s">
        <v>1037</v>
      </c>
      <c r="B680" s="5" t="s">
        <v>863</v>
      </c>
      <c r="C680" s="6">
        <v>26319334</v>
      </c>
      <c r="D680" s="6">
        <v>29838713</v>
      </c>
      <c r="E680" s="6">
        <v>3519379</v>
      </c>
      <c r="F680" s="8">
        <v>13.4</v>
      </c>
      <c r="G680" s="6">
        <v>90837755</v>
      </c>
      <c r="H680" s="8">
        <v>32.799999999999997</v>
      </c>
      <c r="I680" s="4" t="s">
        <v>16</v>
      </c>
      <c r="J680" s="4" t="s">
        <v>16</v>
      </c>
      <c r="K680" s="6"/>
      <c r="L680" s="6"/>
      <c r="M680" s="6"/>
      <c r="N680" s="11"/>
      <c r="O680" s="7" t="s">
        <v>16</v>
      </c>
      <c r="P680" s="7" t="s">
        <v>16</v>
      </c>
      <c r="Q680" s="4" t="s">
        <v>16</v>
      </c>
      <c r="R680" s="4"/>
      <c r="S680" s="1"/>
    </row>
    <row r="681" spans="1:19" ht="28.5">
      <c r="A681" s="4" t="s">
        <v>1038</v>
      </c>
      <c r="B681" s="5" t="s">
        <v>16</v>
      </c>
      <c r="C681" s="6"/>
      <c r="D681" s="6"/>
      <c r="E681" s="6"/>
      <c r="F681" s="7" t="s">
        <v>16</v>
      </c>
      <c r="G681" s="6"/>
      <c r="H681" s="7" t="s">
        <v>16</v>
      </c>
      <c r="I681" s="4" t="s">
        <v>1039</v>
      </c>
      <c r="J681" s="4" t="s">
        <v>1040</v>
      </c>
      <c r="K681" s="6">
        <v>150</v>
      </c>
      <c r="L681" s="6">
        <v>0</v>
      </c>
      <c r="M681" s="6">
        <v>0</v>
      </c>
      <c r="N681" s="11">
        <v>0</v>
      </c>
      <c r="O681" s="7" t="s">
        <v>18</v>
      </c>
      <c r="P681" s="9">
        <v>0</v>
      </c>
      <c r="Q681" s="4" t="s">
        <v>16</v>
      </c>
      <c r="R681" s="4"/>
      <c r="S681" s="1"/>
    </row>
    <row r="682" spans="1:19">
      <c r="A682" s="4" t="s">
        <v>1041</v>
      </c>
      <c r="B682" s="5" t="s">
        <v>863</v>
      </c>
      <c r="C682" s="6">
        <v>69760</v>
      </c>
      <c r="D682" s="6">
        <v>1315056</v>
      </c>
      <c r="E682" s="6">
        <v>1245296</v>
      </c>
      <c r="F682" s="8">
        <v>1785.1</v>
      </c>
      <c r="G682" s="6">
        <v>14649727</v>
      </c>
      <c r="H682" s="8">
        <v>9</v>
      </c>
      <c r="I682" s="4" t="s">
        <v>16</v>
      </c>
      <c r="J682" s="4" t="s">
        <v>16</v>
      </c>
      <c r="K682" s="6"/>
      <c r="L682" s="6"/>
      <c r="M682" s="6"/>
      <c r="N682" s="11"/>
      <c r="O682" s="7" t="s">
        <v>16</v>
      </c>
      <c r="P682" s="7" t="s">
        <v>16</v>
      </c>
      <c r="Q682" s="4" t="s">
        <v>16</v>
      </c>
      <c r="R682" s="4"/>
      <c r="S682" s="1"/>
    </row>
    <row r="683" spans="1:19" ht="28.5">
      <c r="A683" s="4" t="s">
        <v>1038</v>
      </c>
      <c r="B683" s="5" t="s">
        <v>16</v>
      </c>
      <c r="C683" s="6"/>
      <c r="D683" s="6"/>
      <c r="E683" s="6"/>
      <c r="F683" s="7" t="s">
        <v>16</v>
      </c>
      <c r="G683" s="6"/>
      <c r="H683" s="7" t="s">
        <v>16</v>
      </c>
      <c r="I683" s="4" t="s">
        <v>1042</v>
      </c>
      <c r="J683" s="4" t="s">
        <v>875</v>
      </c>
      <c r="K683" s="6">
        <v>100</v>
      </c>
      <c r="L683" s="6">
        <v>66</v>
      </c>
      <c r="M683" s="6">
        <v>98</v>
      </c>
      <c r="N683" s="11">
        <v>68</v>
      </c>
      <c r="O683" s="9">
        <v>68.099999999999994</v>
      </c>
      <c r="P683" s="9">
        <v>3.2</v>
      </c>
      <c r="Q683" s="4" t="s">
        <v>1043</v>
      </c>
      <c r="R683" s="4"/>
      <c r="S683" s="1"/>
    </row>
    <row r="684" spans="1:19" ht="28.5">
      <c r="A684" s="1"/>
      <c r="B684" s="5" t="s">
        <v>16</v>
      </c>
      <c r="C684" s="6"/>
      <c r="D684" s="6"/>
      <c r="E684" s="6"/>
      <c r="F684" s="7" t="s">
        <v>16</v>
      </c>
      <c r="G684" s="6"/>
      <c r="H684" s="7" t="s">
        <v>16</v>
      </c>
      <c r="I684" s="4" t="s">
        <v>1044</v>
      </c>
      <c r="J684" s="4" t="s">
        <v>310</v>
      </c>
      <c r="K684" s="6">
        <v>20</v>
      </c>
      <c r="L684" s="6">
        <v>20</v>
      </c>
      <c r="M684" s="6">
        <v>26</v>
      </c>
      <c r="N684" s="11">
        <v>47</v>
      </c>
      <c r="O684" s="9">
        <v>237</v>
      </c>
      <c r="P684" s="9">
        <v>137</v>
      </c>
      <c r="Q684" s="4" t="s">
        <v>1045</v>
      </c>
      <c r="R684" s="4"/>
      <c r="S684" s="1"/>
    </row>
    <row r="685" spans="1:19" s="23" customFormat="1" ht="30">
      <c r="A685" s="19" t="s">
        <v>1046</v>
      </c>
      <c r="B685" s="13" t="s">
        <v>16</v>
      </c>
      <c r="C685" s="20"/>
      <c r="D685" s="20"/>
      <c r="E685" s="20"/>
      <c r="F685" s="21" t="s">
        <v>16</v>
      </c>
      <c r="G685" s="20"/>
      <c r="H685" s="21" t="s">
        <v>16</v>
      </c>
      <c r="I685" s="19" t="s">
        <v>16</v>
      </c>
      <c r="J685" s="19" t="s">
        <v>16</v>
      </c>
      <c r="K685" s="20"/>
      <c r="L685" s="20"/>
      <c r="M685" s="20"/>
      <c r="N685" s="22"/>
      <c r="O685" s="21" t="s">
        <v>16</v>
      </c>
      <c r="P685" s="21" t="s">
        <v>16</v>
      </c>
      <c r="Q685" s="19" t="s">
        <v>16</v>
      </c>
      <c r="R685" s="19"/>
      <c r="S685" s="18"/>
    </row>
    <row r="686" spans="1:19">
      <c r="A686" s="4" t="s">
        <v>1047</v>
      </c>
      <c r="B686" s="5" t="s">
        <v>135</v>
      </c>
      <c r="C686" s="6">
        <v>45273281</v>
      </c>
      <c r="D686" s="6">
        <v>61090667</v>
      </c>
      <c r="E686" s="6">
        <v>15817386</v>
      </c>
      <c r="F686" s="8">
        <v>34.9</v>
      </c>
      <c r="G686" s="6">
        <v>104935174</v>
      </c>
      <c r="H686" s="8">
        <v>58.2</v>
      </c>
      <c r="I686" s="4" t="s">
        <v>16</v>
      </c>
      <c r="J686" s="4" t="s">
        <v>16</v>
      </c>
      <c r="K686" s="6"/>
      <c r="L686" s="6"/>
      <c r="M686" s="6"/>
      <c r="N686" s="11"/>
      <c r="O686" s="7" t="s">
        <v>16</v>
      </c>
      <c r="P686" s="7" t="s">
        <v>16</v>
      </c>
      <c r="Q686" s="4" t="s">
        <v>16</v>
      </c>
      <c r="R686" s="4"/>
      <c r="S686" s="1"/>
    </row>
    <row r="687" spans="1:19">
      <c r="A687" s="1"/>
      <c r="B687" s="5" t="s">
        <v>863</v>
      </c>
      <c r="C687" s="6">
        <v>1312253245</v>
      </c>
      <c r="D687" s="6">
        <v>1524370034</v>
      </c>
      <c r="E687" s="6">
        <v>212116789</v>
      </c>
      <c r="F687" s="8">
        <v>16.2</v>
      </c>
      <c r="G687" s="6">
        <v>2775785639</v>
      </c>
      <c r="H687" s="8">
        <v>54.9</v>
      </c>
      <c r="I687" s="4" t="s">
        <v>16</v>
      </c>
      <c r="J687" s="4" t="s">
        <v>16</v>
      </c>
      <c r="K687" s="6"/>
      <c r="L687" s="6"/>
      <c r="M687" s="6"/>
      <c r="N687" s="11"/>
      <c r="O687" s="7" t="s">
        <v>16</v>
      </c>
      <c r="P687" s="7" t="s">
        <v>16</v>
      </c>
      <c r="Q687" s="4" t="s">
        <v>16</v>
      </c>
      <c r="R687" s="4"/>
      <c r="S687" s="1"/>
    </row>
    <row r="688" spans="1:19" ht="28.5">
      <c r="A688" s="4" t="s">
        <v>1048</v>
      </c>
      <c r="B688" s="5" t="s">
        <v>16</v>
      </c>
      <c r="C688" s="6"/>
      <c r="D688" s="6"/>
      <c r="E688" s="6"/>
      <c r="F688" s="7" t="s">
        <v>16</v>
      </c>
      <c r="G688" s="6"/>
      <c r="H688" s="7" t="s">
        <v>16</v>
      </c>
      <c r="I688" s="4" t="s">
        <v>1049</v>
      </c>
      <c r="J688" s="4" t="s">
        <v>310</v>
      </c>
      <c r="K688" s="6">
        <v>32196</v>
      </c>
      <c r="L688" s="6">
        <v>15999</v>
      </c>
      <c r="M688" s="6">
        <v>14160</v>
      </c>
      <c r="N688" s="11">
        <v>11497</v>
      </c>
      <c r="O688" s="9">
        <v>35.700000000000003</v>
      </c>
      <c r="P688" s="9">
        <v>-28.1</v>
      </c>
      <c r="Q688" s="4" t="s">
        <v>1050</v>
      </c>
      <c r="R688" s="4"/>
      <c r="S688" s="1"/>
    </row>
    <row r="689" spans="1:19" ht="28.5">
      <c r="A689" s="4" t="s">
        <v>1051</v>
      </c>
      <c r="B689" s="5" t="s">
        <v>429</v>
      </c>
      <c r="C689" s="6">
        <v>43466470</v>
      </c>
      <c r="D689" s="6">
        <v>82937712</v>
      </c>
      <c r="E689" s="6">
        <v>39471242</v>
      </c>
      <c r="F689" s="8">
        <v>90.8</v>
      </c>
      <c r="G689" s="6">
        <v>128027298</v>
      </c>
      <c r="H689" s="8">
        <v>64.8</v>
      </c>
      <c r="I689" s="4" t="s">
        <v>16</v>
      </c>
      <c r="J689" s="4" t="s">
        <v>16</v>
      </c>
      <c r="K689" s="6"/>
      <c r="L689" s="6"/>
      <c r="M689" s="6"/>
      <c r="N689" s="11"/>
      <c r="O689" s="7" t="s">
        <v>16</v>
      </c>
      <c r="P689" s="7" t="s">
        <v>16</v>
      </c>
      <c r="Q689" s="4" t="s">
        <v>16</v>
      </c>
      <c r="R689" s="4"/>
      <c r="S689" s="1"/>
    </row>
    <row r="690" spans="1:19" ht="28.5">
      <c r="A690" s="4" t="s">
        <v>1052</v>
      </c>
      <c r="B690" s="5" t="s">
        <v>16</v>
      </c>
      <c r="C690" s="6"/>
      <c r="D690" s="6"/>
      <c r="E690" s="6"/>
      <c r="F690" s="7" t="s">
        <v>16</v>
      </c>
      <c r="G690" s="6"/>
      <c r="H690" s="7" t="s">
        <v>16</v>
      </c>
      <c r="I690" s="4" t="s">
        <v>1053</v>
      </c>
      <c r="J690" s="4" t="s">
        <v>1054</v>
      </c>
      <c r="K690" s="6">
        <v>27184</v>
      </c>
      <c r="L690" s="6">
        <v>14407</v>
      </c>
      <c r="M690" s="6">
        <v>14327</v>
      </c>
      <c r="N690" s="11">
        <v>7662</v>
      </c>
      <c r="O690" s="9">
        <v>28.2</v>
      </c>
      <c r="P690" s="9">
        <v>-46.8</v>
      </c>
      <c r="Q690" s="4" t="s">
        <v>2991</v>
      </c>
      <c r="R690" s="4"/>
      <c r="S690" s="1"/>
    </row>
    <row r="691" spans="1:19">
      <c r="A691" s="1"/>
      <c r="B691" s="5" t="s">
        <v>16</v>
      </c>
      <c r="C691" s="6"/>
      <c r="D691" s="6"/>
      <c r="E691" s="6"/>
      <c r="F691" s="7" t="s">
        <v>16</v>
      </c>
      <c r="G691" s="6"/>
      <c r="H691" s="7" t="s">
        <v>16</v>
      </c>
      <c r="I691" s="4" t="s">
        <v>1055</v>
      </c>
      <c r="J691" s="4" t="s">
        <v>1056</v>
      </c>
      <c r="K691" s="6">
        <v>544</v>
      </c>
      <c r="L691" s="6">
        <v>288</v>
      </c>
      <c r="M691" s="6">
        <v>110</v>
      </c>
      <c r="N691" s="11">
        <v>135</v>
      </c>
      <c r="O691" s="9">
        <v>24.8</v>
      </c>
      <c r="P691" s="9">
        <v>-53.1</v>
      </c>
      <c r="Q691" s="4" t="s">
        <v>2992</v>
      </c>
      <c r="R691" s="4"/>
      <c r="S691" s="1"/>
    </row>
    <row r="692" spans="1:19">
      <c r="A692" s="4" t="s">
        <v>1057</v>
      </c>
      <c r="B692" s="5" t="s">
        <v>429</v>
      </c>
      <c r="C692" s="6">
        <v>231847434</v>
      </c>
      <c r="D692" s="6">
        <v>345506461</v>
      </c>
      <c r="E692" s="6">
        <v>113659027</v>
      </c>
      <c r="F692" s="8">
        <v>49</v>
      </c>
      <c r="G692" s="6">
        <v>673301708</v>
      </c>
      <c r="H692" s="8">
        <v>51.3</v>
      </c>
      <c r="I692" s="4" t="s">
        <v>16</v>
      </c>
      <c r="J692" s="4" t="s">
        <v>16</v>
      </c>
      <c r="K692" s="6"/>
      <c r="L692" s="6"/>
      <c r="M692" s="6"/>
      <c r="N692" s="11"/>
      <c r="O692" s="7" t="s">
        <v>16</v>
      </c>
      <c r="P692" s="7" t="s">
        <v>16</v>
      </c>
      <c r="Q692" s="4" t="s">
        <v>16</v>
      </c>
      <c r="R692" s="4"/>
      <c r="S692" s="1"/>
    </row>
    <row r="693" spans="1:19" ht="28.5">
      <c r="A693" s="4" t="s">
        <v>1058</v>
      </c>
      <c r="B693" s="5" t="s">
        <v>16</v>
      </c>
      <c r="C693" s="6"/>
      <c r="D693" s="6"/>
      <c r="E693" s="6"/>
      <c r="F693" s="7" t="s">
        <v>16</v>
      </c>
      <c r="G693" s="6"/>
      <c r="H693" s="7" t="s">
        <v>16</v>
      </c>
      <c r="I693" s="4" t="s">
        <v>1059</v>
      </c>
      <c r="J693" s="4" t="s">
        <v>1060</v>
      </c>
      <c r="K693" s="6">
        <v>653400</v>
      </c>
      <c r="L693" s="6">
        <v>326700</v>
      </c>
      <c r="M693" s="6">
        <v>339168</v>
      </c>
      <c r="N693" s="11">
        <v>353056</v>
      </c>
      <c r="O693" s="9">
        <v>54</v>
      </c>
      <c r="P693" s="9">
        <v>8.1</v>
      </c>
      <c r="Q693" s="4" t="s">
        <v>2993</v>
      </c>
      <c r="R693" s="4"/>
      <c r="S693" s="1"/>
    </row>
    <row r="694" spans="1:19">
      <c r="A694" s="1"/>
      <c r="B694" s="5" t="s">
        <v>16</v>
      </c>
      <c r="C694" s="6"/>
      <c r="D694" s="6"/>
      <c r="E694" s="6"/>
      <c r="F694" s="7" t="s">
        <v>16</v>
      </c>
      <c r="G694" s="6"/>
      <c r="H694" s="7" t="s">
        <v>16</v>
      </c>
      <c r="I694" s="4" t="s">
        <v>1061</v>
      </c>
      <c r="J694" s="4" t="s">
        <v>1062</v>
      </c>
      <c r="K694" s="6">
        <v>221</v>
      </c>
      <c r="L694" s="6">
        <v>111</v>
      </c>
      <c r="M694" s="6">
        <v>115</v>
      </c>
      <c r="N694" s="11">
        <v>120</v>
      </c>
      <c r="O694" s="9">
        <v>54.3</v>
      </c>
      <c r="P694" s="9">
        <v>8.1</v>
      </c>
      <c r="Q694" s="4" t="s">
        <v>2993</v>
      </c>
      <c r="R694" s="4"/>
      <c r="S694" s="1"/>
    </row>
    <row r="695" spans="1:19">
      <c r="A695" s="1"/>
      <c r="B695" s="5" t="s">
        <v>16</v>
      </c>
      <c r="C695" s="6"/>
      <c r="D695" s="6"/>
      <c r="E695" s="6"/>
      <c r="F695" s="7" t="s">
        <v>16</v>
      </c>
      <c r="G695" s="6"/>
      <c r="H695" s="7" t="s">
        <v>16</v>
      </c>
      <c r="I695" s="4" t="s">
        <v>1063</v>
      </c>
      <c r="J695" s="4" t="s">
        <v>1060</v>
      </c>
      <c r="K695" s="6">
        <v>304920</v>
      </c>
      <c r="L695" s="6">
        <v>152460</v>
      </c>
      <c r="M695" s="6">
        <v>158279</v>
      </c>
      <c r="N695" s="11">
        <v>164760</v>
      </c>
      <c r="O695" s="9">
        <v>54</v>
      </c>
      <c r="P695" s="9">
        <v>8.1</v>
      </c>
      <c r="Q695" s="4" t="s">
        <v>2993</v>
      </c>
      <c r="R695" s="4"/>
      <c r="S695" s="1"/>
    </row>
    <row r="696" spans="1:19" ht="28.5">
      <c r="A696" s="4" t="s">
        <v>1064</v>
      </c>
      <c r="B696" s="5" t="s">
        <v>52</v>
      </c>
      <c r="C696" s="6">
        <v>305924508</v>
      </c>
      <c r="D696" s="6">
        <v>398264699</v>
      </c>
      <c r="E696" s="6">
        <v>92340191</v>
      </c>
      <c r="F696" s="8">
        <v>30.2</v>
      </c>
      <c r="G696" s="6">
        <v>741963241</v>
      </c>
      <c r="H696" s="8">
        <v>53.7</v>
      </c>
      <c r="I696" s="4" t="s">
        <v>16</v>
      </c>
      <c r="J696" s="4" t="s">
        <v>16</v>
      </c>
      <c r="K696" s="6"/>
      <c r="L696" s="6"/>
      <c r="M696" s="6"/>
      <c r="N696" s="11"/>
      <c r="O696" s="7" t="s">
        <v>16</v>
      </c>
      <c r="P696" s="7" t="s">
        <v>16</v>
      </c>
      <c r="Q696" s="4" t="s">
        <v>16</v>
      </c>
      <c r="R696" s="4"/>
      <c r="S696" s="1"/>
    </row>
    <row r="697" spans="1:19" ht="28.5">
      <c r="A697" s="4" t="s">
        <v>954</v>
      </c>
      <c r="B697" s="5" t="s">
        <v>16</v>
      </c>
      <c r="C697" s="6"/>
      <c r="D697" s="6"/>
      <c r="E697" s="6"/>
      <c r="F697" s="7" t="s">
        <v>16</v>
      </c>
      <c r="G697" s="6"/>
      <c r="H697" s="7" t="s">
        <v>16</v>
      </c>
      <c r="I697" s="4" t="s">
        <v>692</v>
      </c>
      <c r="J697" s="4" t="s">
        <v>693</v>
      </c>
      <c r="K697" s="6">
        <v>5272</v>
      </c>
      <c r="L697" s="6">
        <v>2214</v>
      </c>
      <c r="M697" s="6">
        <v>1854</v>
      </c>
      <c r="N697" s="11">
        <v>2118</v>
      </c>
      <c r="O697" s="9">
        <v>40.200000000000003</v>
      </c>
      <c r="P697" s="9">
        <v>-4.3</v>
      </c>
      <c r="Q697" s="4" t="s">
        <v>2994</v>
      </c>
      <c r="R697" s="4"/>
      <c r="S697" s="1"/>
    </row>
    <row r="698" spans="1:19" ht="28.5">
      <c r="A698" s="1"/>
      <c r="B698" s="5" t="s">
        <v>16</v>
      </c>
      <c r="C698" s="6"/>
      <c r="D698" s="6"/>
      <c r="E698" s="6"/>
      <c r="F698" s="7" t="s">
        <v>16</v>
      </c>
      <c r="G698" s="6"/>
      <c r="H698" s="7" t="s">
        <v>16</v>
      </c>
      <c r="I698" s="4" t="s">
        <v>778</v>
      </c>
      <c r="J698" s="4" t="s">
        <v>55</v>
      </c>
      <c r="K698" s="6">
        <v>743899</v>
      </c>
      <c r="L698" s="6">
        <v>312438</v>
      </c>
      <c r="M698" s="6">
        <v>308426</v>
      </c>
      <c r="N698" s="11">
        <v>362796</v>
      </c>
      <c r="O698" s="9">
        <v>48.8</v>
      </c>
      <c r="P698" s="9">
        <v>16.100000000000001</v>
      </c>
      <c r="Q698" s="4" t="s">
        <v>2994</v>
      </c>
      <c r="R698" s="4"/>
      <c r="S698" s="1"/>
    </row>
    <row r="699" spans="1:19" ht="28.5">
      <c r="A699" s="1"/>
      <c r="B699" s="5" t="s">
        <v>16</v>
      </c>
      <c r="C699" s="6"/>
      <c r="D699" s="6"/>
      <c r="E699" s="6"/>
      <c r="F699" s="7" t="s">
        <v>16</v>
      </c>
      <c r="G699" s="6"/>
      <c r="H699" s="7" t="s">
        <v>16</v>
      </c>
      <c r="I699" s="4" t="s">
        <v>1065</v>
      </c>
      <c r="J699" s="4" t="s">
        <v>1066</v>
      </c>
      <c r="K699" s="6">
        <v>2552</v>
      </c>
      <c r="L699" s="6">
        <v>1072</v>
      </c>
      <c r="M699" s="6">
        <v>924</v>
      </c>
      <c r="N699" s="11">
        <v>983</v>
      </c>
      <c r="O699" s="9">
        <v>38.5</v>
      </c>
      <c r="P699" s="9">
        <v>-8.3000000000000007</v>
      </c>
      <c r="Q699" s="4" t="s">
        <v>2994</v>
      </c>
      <c r="R699" s="4"/>
      <c r="S699" s="1"/>
    </row>
    <row r="700" spans="1:19" ht="28.5">
      <c r="A700" s="1"/>
      <c r="B700" s="5" t="s">
        <v>16</v>
      </c>
      <c r="C700" s="6"/>
      <c r="D700" s="6"/>
      <c r="E700" s="6"/>
      <c r="F700" s="7" t="s">
        <v>16</v>
      </c>
      <c r="G700" s="6"/>
      <c r="H700" s="7" t="s">
        <v>16</v>
      </c>
      <c r="I700" s="4" t="s">
        <v>1067</v>
      </c>
      <c r="J700" s="4" t="s">
        <v>1068</v>
      </c>
      <c r="K700" s="6">
        <v>1471884</v>
      </c>
      <c r="L700" s="6">
        <v>618191</v>
      </c>
      <c r="M700" s="6">
        <v>611329</v>
      </c>
      <c r="N700" s="11">
        <v>721350</v>
      </c>
      <c r="O700" s="9">
        <v>49</v>
      </c>
      <c r="P700" s="9">
        <v>16.7</v>
      </c>
      <c r="Q700" s="4" t="s">
        <v>2994</v>
      </c>
      <c r="R700" s="4"/>
      <c r="S700" s="1"/>
    </row>
    <row r="701" spans="1:19" ht="28.5">
      <c r="A701" s="4" t="s">
        <v>1069</v>
      </c>
      <c r="B701" s="5" t="s">
        <v>22</v>
      </c>
      <c r="C701" s="6">
        <v>417439294</v>
      </c>
      <c r="D701" s="6">
        <v>628342226</v>
      </c>
      <c r="E701" s="6">
        <v>210902932</v>
      </c>
      <c r="F701" s="8">
        <v>50.5</v>
      </c>
      <c r="G701" s="6">
        <v>1098806982</v>
      </c>
      <c r="H701" s="8">
        <v>57.2</v>
      </c>
      <c r="I701" s="4" t="s">
        <v>16</v>
      </c>
      <c r="J701" s="4" t="s">
        <v>16</v>
      </c>
      <c r="K701" s="6"/>
      <c r="L701" s="6"/>
      <c r="M701" s="6"/>
      <c r="N701" s="11"/>
      <c r="O701" s="7" t="s">
        <v>16</v>
      </c>
      <c r="P701" s="7" t="s">
        <v>16</v>
      </c>
      <c r="Q701" s="4" t="s">
        <v>16</v>
      </c>
      <c r="R701" s="4"/>
      <c r="S701" s="1"/>
    </row>
    <row r="702" spans="1:19">
      <c r="A702" s="1"/>
      <c r="B702" s="5" t="s">
        <v>16</v>
      </c>
      <c r="C702" s="6"/>
      <c r="D702" s="6"/>
      <c r="E702" s="6"/>
      <c r="F702" s="7" t="s">
        <v>16</v>
      </c>
      <c r="G702" s="6"/>
      <c r="H702" s="7" t="s">
        <v>16</v>
      </c>
      <c r="I702" s="4" t="s">
        <v>619</v>
      </c>
      <c r="J702" s="4" t="s">
        <v>510</v>
      </c>
      <c r="K702" s="6">
        <v>645</v>
      </c>
      <c r="L702" s="6">
        <v>0</v>
      </c>
      <c r="M702" s="6">
        <v>0</v>
      </c>
      <c r="N702" s="11">
        <v>0</v>
      </c>
      <c r="O702" s="7" t="s">
        <v>18</v>
      </c>
      <c r="P702" s="9">
        <v>0</v>
      </c>
      <c r="Q702" s="4" t="s">
        <v>16</v>
      </c>
      <c r="R702" s="4"/>
      <c r="S702" s="1"/>
    </row>
    <row r="703" spans="1:19">
      <c r="A703" s="1"/>
      <c r="B703" s="5" t="s">
        <v>16</v>
      </c>
      <c r="C703" s="6"/>
      <c r="D703" s="6"/>
      <c r="E703" s="6"/>
      <c r="F703" s="7" t="s">
        <v>16</v>
      </c>
      <c r="G703" s="6"/>
      <c r="H703" s="7" t="s">
        <v>16</v>
      </c>
      <c r="I703" s="4" t="s">
        <v>939</v>
      </c>
      <c r="J703" s="4" t="s">
        <v>940</v>
      </c>
      <c r="K703" s="6">
        <v>4132</v>
      </c>
      <c r="L703" s="6">
        <v>0</v>
      </c>
      <c r="M703" s="6">
        <v>0</v>
      </c>
      <c r="N703" s="11">
        <v>0</v>
      </c>
      <c r="O703" s="7" t="s">
        <v>18</v>
      </c>
      <c r="P703" s="9">
        <v>0</v>
      </c>
      <c r="Q703" s="4" t="s">
        <v>16</v>
      </c>
      <c r="R703" s="4"/>
      <c r="S703" s="1"/>
    </row>
    <row r="704" spans="1:19">
      <c r="A704" s="1"/>
      <c r="B704" s="5" t="s">
        <v>16</v>
      </c>
      <c r="C704" s="6"/>
      <c r="D704" s="6"/>
      <c r="E704" s="6"/>
      <c r="F704" s="7" t="s">
        <v>16</v>
      </c>
      <c r="G704" s="6"/>
      <c r="H704" s="7" t="s">
        <v>16</v>
      </c>
      <c r="I704" s="4" t="s">
        <v>618</v>
      </c>
      <c r="J704" s="4" t="s">
        <v>510</v>
      </c>
      <c r="K704" s="6">
        <v>224</v>
      </c>
      <c r="L704" s="6">
        <v>0</v>
      </c>
      <c r="M704" s="6">
        <v>0</v>
      </c>
      <c r="N704" s="11">
        <v>0</v>
      </c>
      <c r="O704" s="7" t="s">
        <v>18</v>
      </c>
      <c r="P704" s="9">
        <v>0</v>
      </c>
      <c r="Q704" s="4" t="s">
        <v>16</v>
      </c>
      <c r="R704" s="4"/>
      <c r="S704" s="1"/>
    </row>
    <row r="705" spans="1:19">
      <c r="A705" s="1"/>
      <c r="B705" s="5" t="s">
        <v>16</v>
      </c>
      <c r="C705" s="6"/>
      <c r="D705" s="6"/>
      <c r="E705" s="6"/>
      <c r="F705" s="7" t="s">
        <v>16</v>
      </c>
      <c r="G705" s="6"/>
      <c r="H705" s="7" t="s">
        <v>16</v>
      </c>
      <c r="I705" s="4" t="s">
        <v>620</v>
      </c>
      <c r="J705" s="4" t="s">
        <v>621</v>
      </c>
      <c r="K705" s="6">
        <v>1397</v>
      </c>
      <c r="L705" s="6">
        <v>0</v>
      </c>
      <c r="M705" s="6">
        <v>0</v>
      </c>
      <c r="N705" s="11">
        <v>0</v>
      </c>
      <c r="O705" s="7" t="s">
        <v>18</v>
      </c>
      <c r="P705" s="9">
        <v>0</v>
      </c>
      <c r="Q705" s="4" t="s">
        <v>16</v>
      </c>
      <c r="R705" s="4"/>
      <c r="S705" s="1"/>
    </row>
    <row r="706" spans="1:19">
      <c r="A706" s="1"/>
      <c r="B706" s="5" t="s">
        <v>16</v>
      </c>
      <c r="C706" s="6"/>
      <c r="D706" s="6"/>
      <c r="E706" s="6"/>
      <c r="F706" s="7" t="s">
        <v>16</v>
      </c>
      <c r="G706" s="6"/>
      <c r="H706" s="7" t="s">
        <v>16</v>
      </c>
      <c r="I706" s="4" t="s">
        <v>942</v>
      </c>
      <c r="J706" s="4" t="s">
        <v>312</v>
      </c>
      <c r="K706" s="6">
        <v>2204</v>
      </c>
      <c r="L706" s="6">
        <v>0</v>
      </c>
      <c r="M706" s="6">
        <v>0</v>
      </c>
      <c r="N706" s="11">
        <v>0</v>
      </c>
      <c r="O706" s="7" t="s">
        <v>18</v>
      </c>
      <c r="P706" s="9">
        <v>0</v>
      </c>
      <c r="Q706" s="4" t="s">
        <v>16</v>
      </c>
      <c r="R706" s="4"/>
      <c r="S706" s="1"/>
    </row>
    <row r="707" spans="1:19">
      <c r="A707" s="4" t="s">
        <v>1070</v>
      </c>
      <c r="B707" s="5" t="s">
        <v>863</v>
      </c>
      <c r="C707" s="6">
        <v>20312787</v>
      </c>
      <c r="D707" s="6">
        <v>4107665</v>
      </c>
      <c r="E707" s="6">
        <v>-16205122</v>
      </c>
      <c r="F707" s="8">
        <v>-79.8</v>
      </c>
      <c r="G707" s="6">
        <v>61500634</v>
      </c>
      <c r="H707" s="8">
        <v>6.7</v>
      </c>
      <c r="I707" s="4" t="s">
        <v>16</v>
      </c>
      <c r="J707" s="4" t="s">
        <v>16</v>
      </c>
      <c r="K707" s="6"/>
      <c r="L707" s="6"/>
      <c r="M707" s="6"/>
      <c r="N707" s="11"/>
      <c r="O707" s="7" t="s">
        <v>16</v>
      </c>
      <c r="P707" s="7" t="s">
        <v>16</v>
      </c>
      <c r="Q707" s="4" t="s">
        <v>16</v>
      </c>
      <c r="R707" s="4"/>
      <c r="S707" s="1"/>
    </row>
    <row r="708" spans="1:19" ht="42.75">
      <c r="A708" s="4" t="s">
        <v>1071</v>
      </c>
      <c r="B708" s="5" t="s">
        <v>16</v>
      </c>
      <c r="C708" s="6"/>
      <c r="D708" s="6"/>
      <c r="E708" s="6"/>
      <c r="F708" s="7" t="s">
        <v>16</v>
      </c>
      <c r="G708" s="6"/>
      <c r="H708" s="7" t="s">
        <v>16</v>
      </c>
      <c r="I708" s="4" t="s">
        <v>982</v>
      </c>
      <c r="J708" s="4" t="s">
        <v>983</v>
      </c>
      <c r="K708" s="6">
        <v>365</v>
      </c>
      <c r="L708" s="6">
        <v>181</v>
      </c>
      <c r="M708" s="6">
        <v>181</v>
      </c>
      <c r="N708" s="11">
        <v>181</v>
      </c>
      <c r="O708" s="9">
        <v>49.6</v>
      </c>
      <c r="P708" s="9">
        <v>0</v>
      </c>
      <c r="Q708" s="4" t="s">
        <v>16</v>
      </c>
      <c r="R708" s="4"/>
      <c r="S708" s="1"/>
    </row>
    <row r="709" spans="1:19" s="23" customFormat="1" ht="15">
      <c r="A709" s="19" t="s">
        <v>1072</v>
      </c>
      <c r="B709" s="13" t="s">
        <v>16</v>
      </c>
      <c r="C709" s="20"/>
      <c r="D709" s="20"/>
      <c r="E709" s="20"/>
      <c r="F709" s="21" t="s">
        <v>16</v>
      </c>
      <c r="G709" s="20"/>
      <c r="H709" s="21" t="s">
        <v>16</v>
      </c>
      <c r="I709" s="19" t="s">
        <v>16</v>
      </c>
      <c r="J709" s="19" t="s">
        <v>16</v>
      </c>
      <c r="K709" s="20"/>
      <c r="L709" s="20"/>
      <c r="M709" s="20"/>
      <c r="N709" s="22"/>
      <c r="O709" s="21" t="s">
        <v>16</v>
      </c>
      <c r="P709" s="21" t="s">
        <v>16</v>
      </c>
      <c r="Q709" s="19" t="s">
        <v>16</v>
      </c>
      <c r="R709" s="19"/>
      <c r="S709" s="18"/>
    </row>
    <row r="710" spans="1:19" ht="28.5">
      <c r="A710" s="4" t="s">
        <v>1073</v>
      </c>
      <c r="B710" s="5" t="s">
        <v>570</v>
      </c>
      <c r="C710" s="6">
        <v>29421858</v>
      </c>
      <c r="D710" s="6">
        <v>44238124</v>
      </c>
      <c r="E710" s="6">
        <v>14816266</v>
      </c>
      <c r="F710" s="8">
        <v>50.4</v>
      </c>
      <c r="G710" s="6">
        <v>126410223</v>
      </c>
      <c r="H710" s="8">
        <v>35</v>
      </c>
      <c r="I710" s="4" t="s">
        <v>16</v>
      </c>
      <c r="J710" s="4" t="s">
        <v>16</v>
      </c>
      <c r="K710" s="6"/>
      <c r="L710" s="6"/>
      <c r="M710" s="6"/>
      <c r="N710" s="11"/>
      <c r="O710" s="7" t="s">
        <v>16</v>
      </c>
      <c r="P710" s="7" t="s">
        <v>16</v>
      </c>
      <c r="Q710" s="4" t="s">
        <v>16</v>
      </c>
      <c r="R710" s="4"/>
      <c r="S710" s="1"/>
    </row>
    <row r="711" spans="1:19" ht="57">
      <c r="A711" s="1"/>
      <c r="B711" s="5" t="s">
        <v>16</v>
      </c>
      <c r="C711" s="6"/>
      <c r="D711" s="6"/>
      <c r="E711" s="6"/>
      <c r="F711" s="7" t="s">
        <v>16</v>
      </c>
      <c r="G711" s="6"/>
      <c r="H711" s="7" t="s">
        <v>16</v>
      </c>
      <c r="I711" s="4" t="s">
        <v>1075</v>
      </c>
      <c r="J711" s="4" t="s">
        <v>1074</v>
      </c>
      <c r="K711" s="6">
        <v>50</v>
      </c>
      <c r="L711" s="6">
        <v>22</v>
      </c>
      <c r="M711" s="6">
        <v>22</v>
      </c>
      <c r="N711" s="11">
        <v>18</v>
      </c>
      <c r="O711" s="9">
        <v>36</v>
      </c>
      <c r="P711" s="9">
        <v>-18.2</v>
      </c>
      <c r="Q711" s="4" t="s">
        <v>2995</v>
      </c>
      <c r="R711" s="4"/>
      <c r="S711" s="1"/>
    </row>
    <row r="712" spans="1:19" ht="57">
      <c r="A712" s="1"/>
      <c r="B712" s="5" t="s">
        <v>16</v>
      </c>
      <c r="C712" s="6"/>
      <c r="D712" s="6"/>
      <c r="E712" s="6"/>
      <c r="F712" s="7" t="s">
        <v>16</v>
      </c>
      <c r="G712" s="6"/>
      <c r="H712" s="7" t="s">
        <v>16</v>
      </c>
      <c r="I712" s="4" t="s">
        <v>1076</v>
      </c>
      <c r="J712" s="4" t="s">
        <v>1074</v>
      </c>
      <c r="K712" s="6">
        <v>5</v>
      </c>
      <c r="L712" s="6">
        <v>2</v>
      </c>
      <c r="M712" s="6">
        <v>0</v>
      </c>
      <c r="N712" s="11">
        <v>9</v>
      </c>
      <c r="O712" s="9">
        <v>172</v>
      </c>
      <c r="P712" s="9">
        <v>330</v>
      </c>
      <c r="Q712" s="4" t="s">
        <v>1077</v>
      </c>
      <c r="R712" s="4"/>
      <c r="S712" s="1"/>
    </row>
    <row r="713" spans="1:19" ht="28.5">
      <c r="A713" s="1"/>
      <c r="B713" s="5" t="s">
        <v>16</v>
      </c>
      <c r="C713" s="6"/>
      <c r="D713" s="6"/>
      <c r="E713" s="6"/>
      <c r="F713" s="7" t="s">
        <v>16</v>
      </c>
      <c r="G713" s="6"/>
      <c r="H713" s="7" t="s">
        <v>16</v>
      </c>
      <c r="I713" s="4" t="s">
        <v>1078</v>
      </c>
      <c r="J713" s="4" t="s">
        <v>297</v>
      </c>
      <c r="K713" s="6">
        <v>25</v>
      </c>
      <c r="L713" s="6">
        <v>9</v>
      </c>
      <c r="M713" s="6">
        <v>5</v>
      </c>
      <c r="N713" s="11">
        <v>8</v>
      </c>
      <c r="O713" s="9">
        <v>32</v>
      </c>
      <c r="P713" s="9">
        <v>-11.1</v>
      </c>
      <c r="Q713" s="4" t="s">
        <v>1079</v>
      </c>
      <c r="R713" s="4"/>
      <c r="S713" s="1"/>
    </row>
    <row r="714" spans="1:19" ht="42.75">
      <c r="A714" s="1"/>
      <c r="B714" s="5" t="s">
        <v>16</v>
      </c>
      <c r="C714" s="6"/>
      <c r="D714" s="6"/>
      <c r="E714" s="6"/>
      <c r="F714" s="7" t="s">
        <v>16</v>
      </c>
      <c r="G714" s="6"/>
      <c r="H714" s="7" t="s">
        <v>16</v>
      </c>
      <c r="I714" s="4" t="s">
        <v>1078</v>
      </c>
      <c r="J714" s="4" t="s">
        <v>312</v>
      </c>
      <c r="K714" s="6">
        <v>150</v>
      </c>
      <c r="L714" s="6">
        <v>65</v>
      </c>
      <c r="M714" s="6">
        <v>50</v>
      </c>
      <c r="N714" s="11">
        <v>31</v>
      </c>
      <c r="O714" s="9">
        <v>20.7</v>
      </c>
      <c r="P714" s="9">
        <v>-52.3</v>
      </c>
      <c r="Q714" s="4" t="s">
        <v>2996</v>
      </c>
      <c r="R714" s="4"/>
      <c r="S714" s="1"/>
    </row>
    <row r="715" spans="1:19" ht="42.75">
      <c r="A715" s="1"/>
      <c r="B715" s="5" t="s">
        <v>16</v>
      </c>
      <c r="C715" s="6"/>
      <c r="D715" s="6"/>
      <c r="E715" s="6"/>
      <c r="F715" s="7" t="s">
        <v>16</v>
      </c>
      <c r="G715" s="6"/>
      <c r="H715" s="7" t="s">
        <v>16</v>
      </c>
      <c r="I715" s="4" t="s">
        <v>1078</v>
      </c>
      <c r="J715" s="4" t="s">
        <v>1080</v>
      </c>
      <c r="K715" s="6">
        <v>200</v>
      </c>
      <c r="L715" s="6">
        <v>85</v>
      </c>
      <c r="M715" s="6">
        <v>37</v>
      </c>
      <c r="N715" s="11">
        <v>79</v>
      </c>
      <c r="O715" s="9">
        <v>39.5</v>
      </c>
      <c r="P715" s="9">
        <v>-7.1</v>
      </c>
      <c r="Q715" s="4" t="s">
        <v>2997</v>
      </c>
      <c r="R715" s="4"/>
      <c r="S715" s="1"/>
    </row>
    <row r="716" spans="1:19" ht="28.5">
      <c r="A716" s="1"/>
      <c r="B716" s="5" t="s">
        <v>16</v>
      </c>
      <c r="C716" s="6"/>
      <c r="D716" s="6"/>
      <c r="E716" s="6"/>
      <c r="F716" s="7" t="s">
        <v>16</v>
      </c>
      <c r="G716" s="6"/>
      <c r="H716" s="7" t="s">
        <v>16</v>
      </c>
      <c r="I716" s="4" t="s">
        <v>1081</v>
      </c>
      <c r="J716" s="4" t="s">
        <v>1074</v>
      </c>
      <c r="K716" s="6">
        <v>100</v>
      </c>
      <c r="L716" s="6">
        <v>25</v>
      </c>
      <c r="M716" s="6">
        <v>41</v>
      </c>
      <c r="N716" s="11">
        <v>18</v>
      </c>
      <c r="O716" s="9">
        <v>17.7</v>
      </c>
      <c r="P716" s="9">
        <v>-29.2</v>
      </c>
      <c r="Q716" s="4" t="s">
        <v>1082</v>
      </c>
      <c r="R716" s="4"/>
      <c r="S716" s="1"/>
    </row>
    <row r="717" spans="1:19" ht="28.5">
      <c r="A717" s="1"/>
      <c r="B717" s="5" t="s">
        <v>16</v>
      </c>
      <c r="C717" s="6"/>
      <c r="D717" s="6"/>
      <c r="E717" s="6"/>
      <c r="F717" s="7" t="s">
        <v>16</v>
      </c>
      <c r="G717" s="6"/>
      <c r="H717" s="7" t="s">
        <v>16</v>
      </c>
      <c r="I717" s="4" t="s">
        <v>1083</v>
      </c>
      <c r="J717" s="4" t="s">
        <v>1084</v>
      </c>
      <c r="K717" s="6">
        <v>990</v>
      </c>
      <c r="L717" s="6">
        <v>490</v>
      </c>
      <c r="M717" s="6">
        <v>389</v>
      </c>
      <c r="N717" s="11">
        <v>407</v>
      </c>
      <c r="O717" s="9">
        <v>41.1</v>
      </c>
      <c r="P717" s="9">
        <v>-16.899999999999999</v>
      </c>
      <c r="Q717" s="4" t="s">
        <v>2998</v>
      </c>
      <c r="R717" s="4"/>
      <c r="S717" s="1"/>
    </row>
    <row r="718" spans="1:19" ht="28.5">
      <c r="A718" s="1"/>
      <c r="B718" s="5" t="s">
        <v>16</v>
      </c>
      <c r="C718" s="6"/>
      <c r="D718" s="6"/>
      <c r="E718" s="6"/>
      <c r="F718" s="7" t="s">
        <v>16</v>
      </c>
      <c r="G718" s="6"/>
      <c r="H718" s="7" t="s">
        <v>16</v>
      </c>
      <c r="I718" s="4" t="s">
        <v>1085</v>
      </c>
      <c r="J718" s="4" t="s">
        <v>1086</v>
      </c>
      <c r="K718" s="6">
        <v>460</v>
      </c>
      <c r="L718" s="6">
        <v>220</v>
      </c>
      <c r="M718" s="6">
        <v>207</v>
      </c>
      <c r="N718" s="11">
        <v>181</v>
      </c>
      <c r="O718" s="9">
        <v>39.299999999999997</v>
      </c>
      <c r="P718" s="9">
        <v>-17.7</v>
      </c>
      <c r="Q718" s="4" t="s">
        <v>2999</v>
      </c>
      <c r="R718" s="4"/>
      <c r="S718" s="1"/>
    </row>
    <row r="719" spans="1:19">
      <c r="A719" s="1"/>
      <c r="B719" s="5" t="s">
        <v>16</v>
      </c>
      <c r="C719" s="6"/>
      <c r="D719" s="6"/>
      <c r="E719" s="6"/>
      <c r="F719" s="7" t="s">
        <v>16</v>
      </c>
      <c r="G719" s="6"/>
      <c r="H719" s="7" t="s">
        <v>16</v>
      </c>
      <c r="I719" s="4" t="s">
        <v>1087</v>
      </c>
      <c r="J719" s="4" t="s">
        <v>1088</v>
      </c>
      <c r="K719" s="6">
        <v>50</v>
      </c>
      <c r="L719" s="6">
        <v>50</v>
      </c>
      <c r="M719" s="6">
        <v>30</v>
      </c>
      <c r="N719" s="11">
        <v>50</v>
      </c>
      <c r="O719" s="9">
        <v>100</v>
      </c>
      <c r="P719" s="9">
        <v>0</v>
      </c>
      <c r="Q719" s="4" t="s">
        <v>16</v>
      </c>
      <c r="R719" s="4"/>
      <c r="S719" s="1"/>
    </row>
    <row r="720" spans="1:19">
      <c r="A720" s="1"/>
      <c r="B720" s="5" t="s">
        <v>16</v>
      </c>
      <c r="C720" s="6"/>
      <c r="D720" s="6"/>
      <c r="E720" s="6"/>
      <c r="F720" s="7" t="s">
        <v>16</v>
      </c>
      <c r="G720" s="6"/>
      <c r="H720" s="7" t="s">
        <v>16</v>
      </c>
      <c r="I720" s="4" t="s">
        <v>1089</v>
      </c>
      <c r="J720" s="4" t="s">
        <v>1090</v>
      </c>
      <c r="K720" s="6">
        <v>250</v>
      </c>
      <c r="L720" s="6">
        <v>175</v>
      </c>
      <c r="M720" s="6">
        <v>150</v>
      </c>
      <c r="N720" s="11">
        <v>175</v>
      </c>
      <c r="O720" s="9">
        <v>70</v>
      </c>
      <c r="P720" s="9">
        <v>0</v>
      </c>
      <c r="Q720" s="4" t="s">
        <v>16</v>
      </c>
      <c r="R720" s="4"/>
      <c r="S720" s="1"/>
    </row>
    <row r="721" spans="1:19" ht="71.25">
      <c r="A721" s="1"/>
      <c r="B721" s="5" t="s">
        <v>16</v>
      </c>
      <c r="C721" s="6"/>
      <c r="D721" s="6"/>
      <c r="E721" s="6"/>
      <c r="F721" s="7" t="s">
        <v>16</v>
      </c>
      <c r="G721" s="6"/>
      <c r="H721" s="7" t="s">
        <v>16</v>
      </c>
      <c r="I721" s="4" t="s">
        <v>1091</v>
      </c>
      <c r="J721" s="4" t="s">
        <v>1074</v>
      </c>
      <c r="K721" s="6">
        <v>300</v>
      </c>
      <c r="L721" s="6">
        <v>105</v>
      </c>
      <c r="M721" s="6">
        <v>94</v>
      </c>
      <c r="N721" s="11">
        <v>477</v>
      </c>
      <c r="O721" s="9">
        <v>159</v>
      </c>
      <c r="P721" s="9">
        <v>354.3</v>
      </c>
      <c r="Q721" s="4" t="s">
        <v>3000</v>
      </c>
      <c r="R721" s="4"/>
      <c r="S721" s="1"/>
    </row>
    <row r="722" spans="1:19" ht="28.5">
      <c r="A722" s="1"/>
      <c r="B722" s="5" t="s">
        <v>16</v>
      </c>
      <c r="C722" s="6"/>
      <c r="D722" s="6"/>
      <c r="E722" s="6"/>
      <c r="F722" s="7" t="s">
        <v>16</v>
      </c>
      <c r="G722" s="6"/>
      <c r="H722" s="7" t="s">
        <v>16</v>
      </c>
      <c r="I722" s="4" t="s">
        <v>1092</v>
      </c>
      <c r="J722" s="4" t="s">
        <v>1093</v>
      </c>
      <c r="K722" s="6">
        <v>10</v>
      </c>
      <c r="L722" s="6">
        <v>4</v>
      </c>
      <c r="M722" s="6">
        <v>5</v>
      </c>
      <c r="N722" s="11">
        <v>8</v>
      </c>
      <c r="O722" s="9">
        <v>80</v>
      </c>
      <c r="P722" s="9">
        <v>100</v>
      </c>
      <c r="Q722" s="4" t="s">
        <v>1094</v>
      </c>
      <c r="R722" s="4"/>
      <c r="S722" s="1"/>
    </row>
    <row r="723" spans="1:19">
      <c r="A723" s="1"/>
      <c r="B723" s="5" t="s">
        <v>16</v>
      </c>
      <c r="C723" s="6"/>
      <c r="D723" s="6"/>
      <c r="E723" s="6"/>
      <c r="F723" s="7" t="s">
        <v>16</v>
      </c>
      <c r="G723" s="6"/>
      <c r="H723" s="7" t="s">
        <v>16</v>
      </c>
      <c r="I723" s="4" t="s">
        <v>1095</v>
      </c>
      <c r="J723" s="4" t="s">
        <v>1096</v>
      </c>
      <c r="K723" s="6">
        <v>80</v>
      </c>
      <c r="L723" s="6">
        <v>0</v>
      </c>
      <c r="M723" s="6">
        <v>0</v>
      </c>
      <c r="N723" s="11">
        <v>0</v>
      </c>
      <c r="O723" s="7" t="s">
        <v>18</v>
      </c>
      <c r="P723" s="9">
        <v>0</v>
      </c>
      <c r="Q723" s="4" t="s">
        <v>16</v>
      </c>
      <c r="R723" s="4"/>
      <c r="S723" s="1"/>
    </row>
    <row r="724" spans="1:19" ht="42.75">
      <c r="A724" s="1"/>
      <c r="B724" s="5" t="s">
        <v>16</v>
      </c>
      <c r="C724" s="6"/>
      <c r="D724" s="6"/>
      <c r="E724" s="6"/>
      <c r="F724" s="7" t="s">
        <v>16</v>
      </c>
      <c r="G724" s="6"/>
      <c r="H724" s="7" t="s">
        <v>16</v>
      </c>
      <c r="I724" s="4" t="s">
        <v>1097</v>
      </c>
      <c r="J724" s="4" t="s">
        <v>1098</v>
      </c>
      <c r="K724" s="6">
        <v>200000</v>
      </c>
      <c r="L724" s="6">
        <v>100000</v>
      </c>
      <c r="M724" s="6">
        <v>480000</v>
      </c>
      <c r="N724" s="11">
        <v>96000</v>
      </c>
      <c r="O724" s="9">
        <v>48</v>
      </c>
      <c r="P724" s="9">
        <v>-4</v>
      </c>
      <c r="Q724" s="4" t="s">
        <v>3001</v>
      </c>
      <c r="R724" s="4"/>
      <c r="S724" s="1"/>
    </row>
    <row r="725" spans="1:19" s="23" customFormat="1" ht="30">
      <c r="A725" s="19" t="s">
        <v>1099</v>
      </c>
      <c r="B725" s="13" t="s">
        <v>16</v>
      </c>
      <c r="C725" s="20"/>
      <c r="D725" s="20"/>
      <c r="E725" s="20"/>
      <c r="F725" s="21" t="s">
        <v>16</v>
      </c>
      <c r="G725" s="20"/>
      <c r="H725" s="21" t="s">
        <v>16</v>
      </c>
      <c r="I725" s="19" t="s">
        <v>16</v>
      </c>
      <c r="J725" s="19" t="s">
        <v>16</v>
      </c>
      <c r="K725" s="20"/>
      <c r="L725" s="20"/>
      <c r="M725" s="20"/>
      <c r="N725" s="22"/>
      <c r="O725" s="21" t="s">
        <v>16</v>
      </c>
      <c r="P725" s="21" t="s">
        <v>16</v>
      </c>
      <c r="Q725" s="19" t="s">
        <v>16</v>
      </c>
      <c r="R725" s="19"/>
      <c r="S725" s="18"/>
    </row>
    <row r="726" spans="1:19" ht="28.5">
      <c r="A726" s="4" t="s">
        <v>1100</v>
      </c>
      <c r="B726" s="5" t="s">
        <v>1101</v>
      </c>
      <c r="C726" s="6">
        <v>331081891</v>
      </c>
      <c r="D726" s="6">
        <v>946471602</v>
      </c>
      <c r="E726" s="6">
        <v>615389711</v>
      </c>
      <c r="F726" s="8">
        <v>185.9</v>
      </c>
      <c r="G726" s="6">
        <v>1766032107</v>
      </c>
      <c r="H726" s="8">
        <v>53.6</v>
      </c>
      <c r="I726" s="4" t="s">
        <v>16</v>
      </c>
      <c r="J726" s="4" t="s">
        <v>16</v>
      </c>
      <c r="K726" s="6"/>
      <c r="L726" s="6"/>
      <c r="M726" s="6"/>
      <c r="N726" s="11"/>
      <c r="O726" s="7" t="s">
        <v>16</v>
      </c>
      <c r="P726" s="7" t="s">
        <v>16</v>
      </c>
      <c r="Q726" s="4" t="s">
        <v>16</v>
      </c>
      <c r="R726" s="4"/>
      <c r="S726" s="1"/>
    </row>
    <row r="727" spans="1:19" ht="28.5">
      <c r="A727" s="4" t="s">
        <v>1102</v>
      </c>
      <c r="B727" s="5" t="s">
        <v>16</v>
      </c>
      <c r="C727" s="6"/>
      <c r="D727" s="6"/>
      <c r="E727" s="6"/>
      <c r="F727" s="7" t="s">
        <v>16</v>
      </c>
      <c r="G727" s="6"/>
      <c r="H727" s="7" t="s">
        <v>16</v>
      </c>
      <c r="I727" s="4" t="s">
        <v>1103</v>
      </c>
      <c r="J727" s="4" t="s">
        <v>1040</v>
      </c>
      <c r="K727" s="6">
        <v>64300</v>
      </c>
      <c r="L727" s="6">
        <v>32650</v>
      </c>
      <c r="M727" s="6">
        <v>34293</v>
      </c>
      <c r="N727" s="11">
        <v>32633</v>
      </c>
      <c r="O727" s="9">
        <v>50.8</v>
      </c>
      <c r="P727" s="9">
        <v>-0.1</v>
      </c>
      <c r="Q727" s="4"/>
      <c r="R727" s="4"/>
      <c r="S727" s="1"/>
    </row>
    <row r="728" spans="1:19" ht="28.5">
      <c r="A728" s="1"/>
      <c r="B728" s="5" t="s">
        <v>16</v>
      </c>
      <c r="C728" s="6"/>
      <c r="D728" s="6"/>
      <c r="E728" s="6"/>
      <c r="F728" s="7" t="s">
        <v>16</v>
      </c>
      <c r="G728" s="6"/>
      <c r="H728" s="7" t="s">
        <v>16</v>
      </c>
      <c r="I728" s="4" t="s">
        <v>1103</v>
      </c>
      <c r="J728" s="4" t="s">
        <v>897</v>
      </c>
      <c r="K728" s="6">
        <v>251441</v>
      </c>
      <c r="L728" s="6">
        <v>121687</v>
      </c>
      <c r="M728" s="25" t="s">
        <v>2957</v>
      </c>
      <c r="N728" s="11">
        <v>109335</v>
      </c>
      <c r="O728" s="9">
        <v>43.5</v>
      </c>
      <c r="P728" s="9">
        <v>-10.199999999999999</v>
      </c>
      <c r="Q728" s="4" t="s">
        <v>3249</v>
      </c>
      <c r="R728" s="4"/>
      <c r="S728" s="1"/>
    </row>
    <row r="729" spans="1:19" ht="57">
      <c r="A729" s="1"/>
      <c r="B729" s="5" t="s">
        <v>16</v>
      </c>
      <c r="C729" s="6"/>
      <c r="D729" s="6"/>
      <c r="E729" s="6"/>
      <c r="F729" s="7" t="s">
        <v>16</v>
      </c>
      <c r="G729" s="6"/>
      <c r="H729" s="7" t="s">
        <v>16</v>
      </c>
      <c r="I729" s="4" t="s">
        <v>1104</v>
      </c>
      <c r="J729" s="4" t="s">
        <v>1105</v>
      </c>
      <c r="K729" s="6">
        <v>20710</v>
      </c>
      <c r="L729" s="6">
        <v>10570</v>
      </c>
      <c r="M729" s="25" t="s">
        <v>2957</v>
      </c>
      <c r="N729" s="11">
        <v>7770</v>
      </c>
      <c r="O729" s="9">
        <v>37.5</v>
      </c>
      <c r="P729" s="9">
        <v>-26.5</v>
      </c>
      <c r="Q729" s="4" t="s">
        <v>3250</v>
      </c>
      <c r="R729" s="4"/>
      <c r="S729" s="1"/>
    </row>
    <row r="730" spans="1:19" ht="42.75">
      <c r="A730" s="1"/>
      <c r="B730" s="5" t="s">
        <v>16</v>
      </c>
      <c r="C730" s="6"/>
      <c r="D730" s="6"/>
      <c r="E730" s="6"/>
      <c r="F730" s="7" t="s">
        <v>16</v>
      </c>
      <c r="G730" s="6"/>
      <c r="H730" s="7" t="s">
        <v>16</v>
      </c>
      <c r="I730" s="4" t="s">
        <v>1106</v>
      </c>
      <c r="J730" s="4" t="s">
        <v>1105</v>
      </c>
      <c r="K730" s="6">
        <v>264</v>
      </c>
      <c r="L730" s="6">
        <v>22</v>
      </c>
      <c r="M730" s="25" t="s">
        <v>2957</v>
      </c>
      <c r="N730" s="11">
        <v>0</v>
      </c>
      <c r="O730" s="7" t="s">
        <v>18</v>
      </c>
      <c r="P730" s="7" t="s">
        <v>18</v>
      </c>
      <c r="Q730" s="4" t="s">
        <v>3251</v>
      </c>
      <c r="R730" s="4"/>
      <c r="S730" s="1"/>
    </row>
    <row r="731" spans="1:19" ht="42.75">
      <c r="A731" s="1"/>
      <c r="B731" s="5" t="s">
        <v>16</v>
      </c>
      <c r="C731" s="6"/>
      <c r="D731" s="6"/>
      <c r="E731" s="6"/>
      <c r="F731" s="7" t="s">
        <v>16</v>
      </c>
      <c r="G731" s="6"/>
      <c r="H731" s="7" t="s">
        <v>16</v>
      </c>
      <c r="I731" s="4" t="s">
        <v>1107</v>
      </c>
      <c r="J731" s="4" t="s">
        <v>1105</v>
      </c>
      <c r="K731" s="6">
        <v>54150</v>
      </c>
      <c r="L731" s="6">
        <v>23650</v>
      </c>
      <c r="M731" s="25" t="s">
        <v>2957</v>
      </c>
      <c r="N731" s="11">
        <v>13699</v>
      </c>
      <c r="O731" s="9">
        <v>25.3</v>
      </c>
      <c r="P731" s="9">
        <v>-42.1</v>
      </c>
      <c r="Q731" s="4" t="s">
        <v>3252</v>
      </c>
      <c r="R731" s="4"/>
      <c r="S731" s="1"/>
    </row>
    <row r="732" spans="1:19" ht="42.75">
      <c r="A732" s="1"/>
      <c r="B732" s="5" t="s">
        <v>16</v>
      </c>
      <c r="C732" s="6"/>
      <c r="D732" s="6"/>
      <c r="E732" s="6"/>
      <c r="F732" s="7" t="s">
        <v>16</v>
      </c>
      <c r="G732" s="6"/>
      <c r="H732" s="7" t="s">
        <v>16</v>
      </c>
      <c r="I732" s="4" t="s">
        <v>1108</v>
      </c>
      <c r="J732" s="4" t="s">
        <v>1105</v>
      </c>
      <c r="K732" s="6">
        <v>3</v>
      </c>
      <c r="L732" s="6">
        <v>0</v>
      </c>
      <c r="M732" s="25" t="s">
        <v>2957</v>
      </c>
      <c r="N732" s="11">
        <v>0</v>
      </c>
      <c r="O732" s="7" t="s">
        <v>18</v>
      </c>
      <c r="P732" s="9">
        <v>0</v>
      </c>
      <c r="Q732" s="4" t="s">
        <v>16</v>
      </c>
      <c r="R732" s="4"/>
      <c r="S732" s="1"/>
    </row>
    <row r="733" spans="1:19" ht="28.5">
      <c r="A733" s="1"/>
      <c r="B733" s="5" t="s">
        <v>16</v>
      </c>
      <c r="C733" s="6"/>
      <c r="D733" s="6"/>
      <c r="E733" s="6"/>
      <c r="F733" s="7" t="s">
        <v>16</v>
      </c>
      <c r="G733" s="6"/>
      <c r="H733" s="7" t="s">
        <v>16</v>
      </c>
      <c r="I733" s="4" t="s">
        <v>1109</v>
      </c>
      <c r="J733" s="4" t="s">
        <v>1040</v>
      </c>
      <c r="K733" s="6">
        <v>117</v>
      </c>
      <c r="L733" s="6">
        <v>51</v>
      </c>
      <c r="M733" s="25" t="s">
        <v>2957</v>
      </c>
      <c r="N733" s="11">
        <v>29</v>
      </c>
      <c r="O733" s="9">
        <v>24.8</v>
      </c>
      <c r="P733" s="9">
        <v>-43.1</v>
      </c>
      <c r="Q733" s="4" t="s">
        <v>3253</v>
      </c>
      <c r="R733" s="4"/>
      <c r="S733" s="1"/>
    </row>
    <row r="734" spans="1:19">
      <c r="A734" s="1"/>
      <c r="B734" s="5" t="s">
        <v>16</v>
      </c>
      <c r="C734" s="6"/>
      <c r="D734" s="6"/>
      <c r="E734" s="6"/>
      <c r="F734" s="7" t="s">
        <v>16</v>
      </c>
      <c r="G734" s="6"/>
      <c r="H734" s="7" t="s">
        <v>16</v>
      </c>
      <c r="I734" s="4" t="s">
        <v>1110</v>
      </c>
      <c r="J734" s="4" t="s">
        <v>1040</v>
      </c>
      <c r="K734" s="6">
        <v>14928</v>
      </c>
      <c r="L734" s="6">
        <v>6615</v>
      </c>
      <c r="M734" s="25" t="s">
        <v>2957</v>
      </c>
      <c r="N734" s="11">
        <v>3821</v>
      </c>
      <c r="O734" s="9">
        <v>25.6</v>
      </c>
      <c r="P734" s="9">
        <v>-42.2</v>
      </c>
      <c r="Q734" s="4" t="s">
        <v>3254</v>
      </c>
      <c r="R734" s="4"/>
      <c r="S734" s="1"/>
    </row>
    <row r="735" spans="1:19" ht="42.75">
      <c r="A735" s="1"/>
      <c r="B735" s="5" t="s">
        <v>16</v>
      </c>
      <c r="C735" s="6"/>
      <c r="D735" s="6"/>
      <c r="E735" s="6"/>
      <c r="F735" s="7" t="s">
        <v>16</v>
      </c>
      <c r="G735" s="6"/>
      <c r="H735" s="7" t="s">
        <v>16</v>
      </c>
      <c r="I735" s="4" t="s">
        <v>1110</v>
      </c>
      <c r="J735" s="4" t="s">
        <v>1105</v>
      </c>
      <c r="K735" s="6">
        <v>58200</v>
      </c>
      <c r="L735" s="6">
        <v>27000</v>
      </c>
      <c r="M735" s="25" t="s">
        <v>2957</v>
      </c>
      <c r="N735" s="11">
        <v>11520</v>
      </c>
      <c r="O735" s="9">
        <v>19.8</v>
      </c>
      <c r="P735" s="9">
        <v>-57.3</v>
      </c>
      <c r="Q735" s="4" t="s">
        <v>3255</v>
      </c>
      <c r="R735" s="4"/>
      <c r="S735" s="1"/>
    </row>
    <row r="736" spans="1:19" ht="28.5">
      <c r="A736" s="1"/>
      <c r="B736" s="5" t="s">
        <v>16</v>
      </c>
      <c r="C736" s="6"/>
      <c r="D736" s="6"/>
      <c r="E736" s="6"/>
      <c r="F736" s="7" t="s">
        <v>16</v>
      </c>
      <c r="G736" s="6"/>
      <c r="H736" s="7" t="s">
        <v>16</v>
      </c>
      <c r="I736" s="4" t="s">
        <v>1111</v>
      </c>
      <c r="J736" s="4" t="s">
        <v>1105</v>
      </c>
      <c r="K736" s="6">
        <v>5250</v>
      </c>
      <c r="L736" s="6">
        <v>100</v>
      </c>
      <c r="M736" s="25" t="s">
        <v>2957</v>
      </c>
      <c r="N736" s="11">
        <v>0</v>
      </c>
      <c r="O736" s="7" t="s">
        <v>18</v>
      </c>
      <c r="P736" s="7" t="s">
        <v>18</v>
      </c>
      <c r="Q736" s="4" t="s">
        <v>3256</v>
      </c>
      <c r="R736" s="4"/>
      <c r="S736" s="1"/>
    </row>
    <row r="737" spans="1:19" ht="28.5">
      <c r="A737" s="1"/>
      <c r="B737" s="5" t="s">
        <v>16</v>
      </c>
      <c r="C737" s="6"/>
      <c r="D737" s="6"/>
      <c r="E737" s="6"/>
      <c r="F737" s="7" t="s">
        <v>16</v>
      </c>
      <c r="G737" s="6"/>
      <c r="H737" s="7" t="s">
        <v>16</v>
      </c>
      <c r="I737" s="4" t="s">
        <v>1112</v>
      </c>
      <c r="J737" s="4" t="s">
        <v>1105</v>
      </c>
      <c r="K737" s="6">
        <v>48059800</v>
      </c>
      <c r="L737" s="6">
        <v>17442300</v>
      </c>
      <c r="M737" s="25" t="s">
        <v>2957</v>
      </c>
      <c r="N737" s="11">
        <v>14524344</v>
      </c>
      <c r="O737" s="9">
        <v>30.2</v>
      </c>
      <c r="P737" s="9">
        <v>-16.7</v>
      </c>
      <c r="Q737" s="4" t="s">
        <v>3257</v>
      </c>
      <c r="R737" s="4"/>
      <c r="S737" s="1"/>
    </row>
    <row r="738" spans="1:19" ht="42.75">
      <c r="A738" s="1"/>
      <c r="B738" s="5" t="s">
        <v>16</v>
      </c>
      <c r="C738" s="6"/>
      <c r="D738" s="6"/>
      <c r="E738" s="6"/>
      <c r="F738" s="7" t="s">
        <v>16</v>
      </c>
      <c r="G738" s="6"/>
      <c r="H738" s="7" t="s">
        <v>16</v>
      </c>
      <c r="I738" s="4" t="s">
        <v>1113</v>
      </c>
      <c r="J738" s="4" t="s">
        <v>1105</v>
      </c>
      <c r="K738" s="6">
        <v>65000</v>
      </c>
      <c r="L738" s="6">
        <v>27083</v>
      </c>
      <c r="M738" s="25" t="s">
        <v>2957</v>
      </c>
      <c r="N738" s="11">
        <v>0</v>
      </c>
      <c r="O738" s="7" t="s">
        <v>18</v>
      </c>
      <c r="P738" s="7" t="s">
        <v>18</v>
      </c>
      <c r="Q738" s="4" t="s">
        <v>3258</v>
      </c>
      <c r="R738" s="4"/>
      <c r="S738" s="1"/>
    </row>
    <row r="739" spans="1:19" ht="28.5">
      <c r="A739" s="1"/>
      <c r="B739" s="5" t="s">
        <v>16</v>
      </c>
      <c r="C739" s="6"/>
      <c r="D739" s="6"/>
      <c r="E739" s="6"/>
      <c r="F739" s="7" t="s">
        <v>16</v>
      </c>
      <c r="G739" s="6"/>
      <c r="H739" s="7" t="s">
        <v>16</v>
      </c>
      <c r="I739" s="4" t="s">
        <v>1114</v>
      </c>
      <c r="J739" s="4" t="s">
        <v>1115</v>
      </c>
      <c r="K739" s="6">
        <v>12</v>
      </c>
      <c r="L739" s="6">
        <v>6</v>
      </c>
      <c r="M739" s="25" t="s">
        <v>2957</v>
      </c>
      <c r="N739" s="11">
        <v>6</v>
      </c>
      <c r="O739" s="9">
        <v>50</v>
      </c>
      <c r="P739" s="9">
        <v>0</v>
      </c>
      <c r="Q739" s="4" t="s">
        <v>16</v>
      </c>
      <c r="R739" s="4"/>
      <c r="S739" s="1"/>
    </row>
    <row r="740" spans="1:19" s="23" customFormat="1" ht="30">
      <c r="A740" s="19" t="s">
        <v>1116</v>
      </c>
      <c r="B740" s="13" t="s">
        <v>16</v>
      </c>
      <c r="C740" s="20"/>
      <c r="D740" s="20"/>
      <c r="E740" s="20"/>
      <c r="F740" s="21" t="s">
        <v>16</v>
      </c>
      <c r="G740" s="20"/>
      <c r="H740" s="21" t="s">
        <v>16</v>
      </c>
      <c r="I740" s="19" t="s">
        <v>16</v>
      </c>
      <c r="J740" s="19" t="s">
        <v>16</v>
      </c>
      <c r="K740" s="20"/>
      <c r="L740" s="20"/>
      <c r="M740" s="20"/>
      <c r="N740" s="22"/>
      <c r="O740" s="21" t="s">
        <v>16</v>
      </c>
      <c r="P740" s="21" t="s">
        <v>16</v>
      </c>
      <c r="Q740" s="19" t="s">
        <v>16</v>
      </c>
      <c r="R740" s="19"/>
      <c r="S740" s="18"/>
    </row>
    <row r="741" spans="1:19" ht="28.5">
      <c r="A741" s="4" t="s">
        <v>1117</v>
      </c>
      <c r="B741" s="5" t="s">
        <v>429</v>
      </c>
      <c r="C741" s="6">
        <v>83230061</v>
      </c>
      <c r="D741" s="6">
        <v>102773487</v>
      </c>
      <c r="E741" s="6">
        <v>19543426</v>
      </c>
      <c r="F741" s="8">
        <v>23.5</v>
      </c>
      <c r="G741" s="6">
        <v>236110000</v>
      </c>
      <c r="H741" s="8">
        <v>43.5</v>
      </c>
      <c r="I741" s="4" t="s">
        <v>16</v>
      </c>
      <c r="J741" s="4" t="s">
        <v>16</v>
      </c>
      <c r="K741" s="6"/>
      <c r="L741" s="6"/>
      <c r="M741" s="6"/>
      <c r="N741" s="11"/>
      <c r="O741" s="7" t="s">
        <v>16</v>
      </c>
      <c r="P741" s="7" t="s">
        <v>16</v>
      </c>
      <c r="Q741" s="4" t="s">
        <v>16</v>
      </c>
      <c r="R741" s="4"/>
      <c r="S741" s="1"/>
    </row>
    <row r="742" spans="1:19" ht="28.5">
      <c r="A742" s="4" t="s">
        <v>1118</v>
      </c>
      <c r="B742" s="5" t="s">
        <v>16</v>
      </c>
      <c r="C742" s="6"/>
      <c r="D742" s="6"/>
      <c r="E742" s="6"/>
      <c r="F742" s="7" t="s">
        <v>16</v>
      </c>
      <c r="G742" s="6"/>
      <c r="H742" s="7" t="s">
        <v>16</v>
      </c>
      <c r="I742" s="4" t="s">
        <v>1119</v>
      </c>
      <c r="J742" s="4" t="s">
        <v>871</v>
      </c>
      <c r="K742" s="6">
        <v>240000</v>
      </c>
      <c r="L742" s="6">
        <v>120000</v>
      </c>
      <c r="M742" s="6">
        <v>119270</v>
      </c>
      <c r="N742" s="11">
        <v>122920</v>
      </c>
      <c r="O742" s="9">
        <v>51.2</v>
      </c>
      <c r="P742" s="9">
        <v>2.4</v>
      </c>
      <c r="Q742" s="4" t="s">
        <v>1120</v>
      </c>
      <c r="R742" s="4"/>
      <c r="S742" s="1"/>
    </row>
    <row r="743" spans="1:19" ht="28.5">
      <c r="A743" s="1"/>
      <c r="B743" s="5" t="s">
        <v>16</v>
      </c>
      <c r="C743" s="6"/>
      <c r="D743" s="6"/>
      <c r="E743" s="6"/>
      <c r="F743" s="7" t="s">
        <v>16</v>
      </c>
      <c r="G743" s="6"/>
      <c r="H743" s="7" t="s">
        <v>16</v>
      </c>
      <c r="I743" s="4" t="s">
        <v>1121</v>
      </c>
      <c r="J743" s="4" t="s">
        <v>871</v>
      </c>
      <c r="K743" s="6">
        <v>860000</v>
      </c>
      <c r="L743" s="6">
        <v>430000</v>
      </c>
      <c r="M743" s="6">
        <v>454180</v>
      </c>
      <c r="N743" s="11">
        <v>432599</v>
      </c>
      <c r="O743" s="9">
        <v>50.3</v>
      </c>
      <c r="P743" s="9">
        <v>0.6</v>
      </c>
      <c r="Q743" s="4" t="s">
        <v>3002</v>
      </c>
      <c r="R743" s="4"/>
      <c r="S743" s="1"/>
    </row>
    <row r="744" spans="1:19">
      <c r="A744" s="1"/>
      <c r="B744" s="5" t="s">
        <v>16</v>
      </c>
      <c r="C744" s="6"/>
      <c r="D744" s="6"/>
      <c r="E744" s="6"/>
      <c r="F744" s="7" t="s">
        <v>16</v>
      </c>
      <c r="G744" s="6"/>
      <c r="H744" s="7" t="s">
        <v>16</v>
      </c>
      <c r="I744" s="4" t="s">
        <v>1122</v>
      </c>
      <c r="J744" s="4" t="s">
        <v>103</v>
      </c>
      <c r="K744" s="6">
        <v>16000</v>
      </c>
      <c r="L744" s="6">
        <v>8000</v>
      </c>
      <c r="M744" s="6">
        <v>7573</v>
      </c>
      <c r="N744" s="11">
        <v>8624</v>
      </c>
      <c r="O744" s="9">
        <v>53.9</v>
      </c>
      <c r="P744" s="9">
        <v>7.8</v>
      </c>
      <c r="Q744" s="4" t="s">
        <v>3003</v>
      </c>
      <c r="R744" s="4"/>
      <c r="S744" s="1"/>
    </row>
    <row r="745" spans="1:19" ht="28.5">
      <c r="A745" s="1"/>
      <c r="B745" s="5" t="s">
        <v>16</v>
      </c>
      <c r="C745" s="6"/>
      <c r="D745" s="6"/>
      <c r="E745" s="6"/>
      <c r="F745" s="7" t="s">
        <v>16</v>
      </c>
      <c r="G745" s="6"/>
      <c r="H745" s="7" t="s">
        <v>16</v>
      </c>
      <c r="I745" s="4" t="s">
        <v>1123</v>
      </c>
      <c r="J745" s="4" t="s">
        <v>1124</v>
      </c>
      <c r="K745" s="6">
        <v>4400</v>
      </c>
      <c r="L745" s="6">
        <v>2000</v>
      </c>
      <c r="M745" s="6">
        <v>1127</v>
      </c>
      <c r="N745" s="11">
        <v>602</v>
      </c>
      <c r="O745" s="9">
        <v>13.7</v>
      </c>
      <c r="P745" s="9">
        <v>-69.900000000000006</v>
      </c>
      <c r="Q745" s="4" t="s">
        <v>3004</v>
      </c>
      <c r="R745" s="4"/>
      <c r="S745" s="1"/>
    </row>
    <row r="746" spans="1:19" ht="28.5">
      <c r="A746" s="1"/>
      <c r="B746" s="5" t="s">
        <v>16</v>
      </c>
      <c r="C746" s="6"/>
      <c r="D746" s="6"/>
      <c r="E746" s="6"/>
      <c r="F746" s="7" t="s">
        <v>16</v>
      </c>
      <c r="G746" s="6"/>
      <c r="H746" s="7" t="s">
        <v>16</v>
      </c>
      <c r="I746" s="4" t="s">
        <v>1125</v>
      </c>
      <c r="J746" s="4" t="s">
        <v>1126</v>
      </c>
      <c r="K746" s="6">
        <v>800000</v>
      </c>
      <c r="L746" s="6">
        <v>400000</v>
      </c>
      <c r="M746" s="6">
        <v>371227</v>
      </c>
      <c r="N746" s="11">
        <v>369906</v>
      </c>
      <c r="O746" s="9">
        <v>46.2</v>
      </c>
      <c r="P746" s="9">
        <v>-7.5</v>
      </c>
      <c r="Q746" s="4" t="s">
        <v>3005</v>
      </c>
      <c r="R746" s="4"/>
      <c r="S746" s="1"/>
    </row>
    <row r="747" spans="1:19" ht="28.5">
      <c r="A747" s="1"/>
      <c r="B747" s="5" t="s">
        <v>16</v>
      </c>
      <c r="C747" s="6"/>
      <c r="D747" s="6"/>
      <c r="E747" s="6"/>
      <c r="F747" s="7" t="s">
        <v>16</v>
      </c>
      <c r="G747" s="6"/>
      <c r="H747" s="7" t="s">
        <v>16</v>
      </c>
      <c r="I747" s="4" t="s">
        <v>1127</v>
      </c>
      <c r="J747" s="4" t="s">
        <v>1126</v>
      </c>
      <c r="K747" s="6">
        <v>700000</v>
      </c>
      <c r="L747" s="6">
        <v>250000</v>
      </c>
      <c r="M747" s="6">
        <v>185400</v>
      </c>
      <c r="N747" s="11">
        <v>184460</v>
      </c>
      <c r="O747" s="9">
        <v>26.4</v>
      </c>
      <c r="P747" s="9">
        <v>-26.2</v>
      </c>
      <c r="Q747" s="4" t="s">
        <v>3006</v>
      </c>
      <c r="R747" s="4"/>
      <c r="S747" s="1"/>
    </row>
    <row r="748" spans="1:19" s="23" customFormat="1" ht="45">
      <c r="A748" s="19" t="s">
        <v>1128</v>
      </c>
      <c r="B748" s="13" t="s">
        <v>16</v>
      </c>
      <c r="C748" s="20"/>
      <c r="D748" s="20"/>
      <c r="E748" s="20"/>
      <c r="F748" s="21" t="s">
        <v>16</v>
      </c>
      <c r="G748" s="20"/>
      <c r="H748" s="21" t="s">
        <v>16</v>
      </c>
      <c r="I748" s="19" t="s">
        <v>16</v>
      </c>
      <c r="J748" s="19" t="s">
        <v>16</v>
      </c>
      <c r="K748" s="20"/>
      <c r="L748" s="20"/>
      <c r="M748" s="20"/>
      <c r="N748" s="22"/>
      <c r="O748" s="21" t="s">
        <v>16</v>
      </c>
      <c r="P748" s="21" t="s">
        <v>16</v>
      </c>
      <c r="Q748" s="19" t="s">
        <v>16</v>
      </c>
      <c r="R748" s="19"/>
      <c r="S748" s="18"/>
    </row>
    <row r="749" spans="1:19" ht="28.5">
      <c r="A749" s="4" t="s">
        <v>1129</v>
      </c>
      <c r="B749" s="5" t="s">
        <v>92</v>
      </c>
      <c r="C749" s="6">
        <v>4291930476</v>
      </c>
      <c r="D749" s="6">
        <v>6467015258</v>
      </c>
      <c r="E749" s="6">
        <v>2175084782</v>
      </c>
      <c r="F749" s="8">
        <v>50.7</v>
      </c>
      <c r="G749" s="6">
        <v>12521037000</v>
      </c>
      <c r="H749" s="8">
        <v>51.6</v>
      </c>
      <c r="I749" s="4" t="s">
        <v>16</v>
      </c>
      <c r="J749" s="4" t="s">
        <v>16</v>
      </c>
      <c r="K749" s="6"/>
      <c r="L749" s="6"/>
      <c r="M749" s="6"/>
      <c r="N749" s="11"/>
      <c r="O749" s="7" t="s">
        <v>16</v>
      </c>
      <c r="P749" s="7" t="s">
        <v>16</v>
      </c>
      <c r="Q749" s="4" t="s">
        <v>16</v>
      </c>
      <c r="R749" s="4"/>
      <c r="S749" s="1"/>
    </row>
    <row r="750" spans="1:19" ht="28.5">
      <c r="A750" s="4" t="s">
        <v>1130</v>
      </c>
      <c r="B750" s="5" t="s">
        <v>16</v>
      </c>
      <c r="C750" s="6"/>
      <c r="D750" s="6"/>
      <c r="E750" s="6"/>
      <c r="F750" s="7" t="s">
        <v>16</v>
      </c>
      <c r="G750" s="6"/>
      <c r="H750" s="7" t="s">
        <v>16</v>
      </c>
      <c r="I750" s="4" t="s">
        <v>95</v>
      </c>
      <c r="J750" s="4" t="s">
        <v>96</v>
      </c>
      <c r="K750" s="6">
        <v>33545</v>
      </c>
      <c r="L750" s="6">
        <v>33822</v>
      </c>
      <c r="M750" s="6">
        <v>34349</v>
      </c>
      <c r="N750" s="11">
        <v>33530</v>
      </c>
      <c r="O750" s="7" t="s">
        <v>57</v>
      </c>
      <c r="P750" s="9">
        <v>-0.9</v>
      </c>
      <c r="Q750" s="4" t="s">
        <v>3007</v>
      </c>
      <c r="R750" s="4"/>
      <c r="S750" s="1"/>
    </row>
    <row r="751" spans="1:19">
      <c r="A751" s="1"/>
      <c r="B751" s="5" t="s">
        <v>16</v>
      </c>
      <c r="C751" s="6"/>
      <c r="D751" s="6"/>
      <c r="E751" s="6"/>
      <c r="F751" s="7" t="s">
        <v>16</v>
      </c>
      <c r="G751" s="6"/>
      <c r="H751" s="7" t="s">
        <v>16</v>
      </c>
      <c r="I751" s="4" t="s">
        <v>615</v>
      </c>
      <c r="J751" s="4" t="s">
        <v>616</v>
      </c>
      <c r="K751" s="6">
        <v>49140</v>
      </c>
      <c r="L751" s="6">
        <v>49154</v>
      </c>
      <c r="M751" s="6">
        <v>49274</v>
      </c>
      <c r="N751" s="11">
        <v>49306</v>
      </c>
      <c r="O751" s="7" t="s">
        <v>57</v>
      </c>
      <c r="P751" s="9">
        <v>0.3</v>
      </c>
      <c r="Q751" s="4" t="s">
        <v>3007</v>
      </c>
      <c r="R751" s="4"/>
      <c r="S751" s="1"/>
    </row>
    <row r="752" spans="1:19" s="23" customFormat="1" ht="45">
      <c r="A752" s="19" t="s">
        <v>1131</v>
      </c>
      <c r="B752" s="13" t="s">
        <v>16</v>
      </c>
      <c r="C752" s="20">
        <f>SUM(C565:C751)</f>
        <v>14649361485</v>
      </c>
      <c r="D752" s="20">
        <f>SUM(D565:D751)</f>
        <v>21153442329</v>
      </c>
      <c r="E752" s="20">
        <f>+D752-C752</f>
        <v>6504080844</v>
      </c>
      <c r="F752" s="21" t="s">
        <v>16</v>
      </c>
      <c r="G752" s="20">
        <f>SUM(G565:G751)</f>
        <v>42124657270</v>
      </c>
      <c r="H752" s="21" t="s">
        <v>16</v>
      </c>
      <c r="I752" s="19" t="s">
        <v>16</v>
      </c>
      <c r="J752" s="19" t="s">
        <v>16</v>
      </c>
      <c r="K752" s="20"/>
      <c r="L752" s="20"/>
      <c r="M752" s="20"/>
      <c r="N752" s="22"/>
      <c r="O752" s="21" t="s">
        <v>16</v>
      </c>
      <c r="P752" s="21" t="s">
        <v>16</v>
      </c>
      <c r="Q752" s="19" t="s">
        <v>16</v>
      </c>
      <c r="R752" s="19"/>
      <c r="S752" s="18"/>
    </row>
    <row r="753" spans="1:19" ht="28.5">
      <c r="A753" s="16" t="s">
        <v>1132</v>
      </c>
      <c r="B753" s="17" t="s">
        <v>16</v>
      </c>
      <c r="C753" s="17"/>
      <c r="D753" s="17"/>
      <c r="E753" s="17"/>
      <c r="F753" s="17" t="s">
        <v>16</v>
      </c>
      <c r="G753" s="17"/>
      <c r="H753" s="17" t="s">
        <v>16</v>
      </c>
      <c r="I753" s="17" t="s">
        <v>16</v>
      </c>
      <c r="J753" s="17" t="s">
        <v>16</v>
      </c>
      <c r="K753" s="17"/>
      <c r="L753" s="17"/>
      <c r="M753" s="17"/>
      <c r="N753" s="17"/>
      <c r="O753" s="17" t="s">
        <v>16</v>
      </c>
      <c r="P753" s="17" t="s">
        <v>16</v>
      </c>
      <c r="Q753" s="17" t="s">
        <v>16</v>
      </c>
    </row>
    <row r="754" spans="1:19" s="23" customFormat="1" ht="30">
      <c r="A754" s="19" t="s">
        <v>1133</v>
      </c>
      <c r="B754" s="13" t="s">
        <v>16</v>
      </c>
      <c r="C754" s="20"/>
      <c r="D754" s="20"/>
      <c r="E754" s="20"/>
      <c r="F754" s="21" t="s">
        <v>16</v>
      </c>
      <c r="G754" s="20"/>
      <c r="H754" s="21" t="s">
        <v>16</v>
      </c>
      <c r="I754" s="19" t="s">
        <v>16</v>
      </c>
      <c r="J754" s="19" t="s">
        <v>16</v>
      </c>
      <c r="K754" s="20"/>
      <c r="L754" s="20"/>
      <c r="M754" s="20"/>
      <c r="N754" s="22"/>
      <c r="O754" s="21" t="s">
        <v>16</v>
      </c>
      <c r="P754" s="21" t="s">
        <v>16</v>
      </c>
      <c r="Q754" s="19" t="s">
        <v>16</v>
      </c>
      <c r="R754" s="19"/>
      <c r="S754" s="18"/>
    </row>
    <row r="755" spans="1:19">
      <c r="A755" s="4" t="s">
        <v>1134</v>
      </c>
      <c r="B755" s="5" t="s">
        <v>418</v>
      </c>
      <c r="C755" s="6">
        <v>162300553</v>
      </c>
      <c r="D755" s="6">
        <v>218752966</v>
      </c>
      <c r="E755" s="6">
        <v>56452413</v>
      </c>
      <c r="F755" s="8">
        <v>34.799999999999997</v>
      </c>
      <c r="G755" s="6">
        <v>574527790</v>
      </c>
      <c r="H755" s="8">
        <v>38.1</v>
      </c>
      <c r="I755" s="4" t="s">
        <v>16</v>
      </c>
      <c r="J755" s="4" t="s">
        <v>16</v>
      </c>
      <c r="K755" s="6"/>
      <c r="L755" s="6"/>
      <c r="M755" s="6"/>
      <c r="N755" s="11"/>
      <c r="O755" s="7" t="s">
        <v>16</v>
      </c>
      <c r="P755" s="7" t="s">
        <v>16</v>
      </c>
      <c r="Q755" s="4" t="s">
        <v>16</v>
      </c>
      <c r="R755" s="4"/>
      <c r="S755" s="1"/>
    </row>
    <row r="756" spans="1:19" ht="28.5">
      <c r="A756" s="4" t="s">
        <v>1135</v>
      </c>
      <c r="B756" s="5" t="s">
        <v>16</v>
      </c>
      <c r="C756" s="6"/>
      <c r="D756" s="6"/>
      <c r="E756" s="6"/>
      <c r="F756" s="7" t="s">
        <v>16</v>
      </c>
      <c r="G756" s="6"/>
      <c r="H756" s="7" t="s">
        <v>16</v>
      </c>
      <c r="I756" s="4" t="s">
        <v>1136</v>
      </c>
      <c r="J756" s="4" t="s">
        <v>250</v>
      </c>
      <c r="K756" s="6">
        <v>45000</v>
      </c>
      <c r="L756" s="6">
        <v>26500</v>
      </c>
      <c r="M756" s="6">
        <v>25340</v>
      </c>
      <c r="N756" s="11">
        <v>26500</v>
      </c>
      <c r="O756" s="27">
        <f>+N756/K756*100</f>
        <v>58.888888888888893</v>
      </c>
      <c r="P756" s="27">
        <f>-100+(N756/L756*100)</f>
        <v>0</v>
      </c>
      <c r="Q756" s="4" t="s">
        <v>16</v>
      </c>
      <c r="R756" s="4"/>
      <c r="S756" s="1"/>
    </row>
    <row r="757" spans="1:19" ht="28.5">
      <c r="A757" s="1"/>
      <c r="B757" s="5" t="s">
        <v>16</v>
      </c>
      <c r="C757" s="6"/>
      <c r="D757" s="6"/>
      <c r="E757" s="6"/>
      <c r="F757" s="7" t="s">
        <v>16</v>
      </c>
      <c r="G757" s="6"/>
      <c r="H757" s="7" t="s">
        <v>16</v>
      </c>
      <c r="I757" s="4" t="s">
        <v>1136</v>
      </c>
      <c r="J757" s="4" t="s">
        <v>37</v>
      </c>
      <c r="K757" s="6">
        <v>270</v>
      </c>
      <c r="L757" s="6">
        <v>137</v>
      </c>
      <c r="M757" s="6">
        <v>135</v>
      </c>
      <c r="N757" s="11">
        <v>137</v>
      </c>
      <c r="O757" s="27">
        <f>+N757/K757*100</f>
        <v>50.74074074074074</v>
      </c>
      <c r="P757" s="27">
        <f>-100+(N757/L757*100)</f>
        <v>0</v>
      </c>
      <c r="Q757" s="4" t="s">
        <v>16</v>
      </c>
      <c r="R757" s="4"/>
      <c r="S757" s="1"/>
    </row>
    <row r="758" spans="1:19" s="23" customFormat="1" ht="30">
      <c r="A758" s="19" t="s">
        <v>1137</v>
      </c>
      <c r="B758" s="13" t="s">
        <v>16</v>
      </c>
      <c r="C758" s="20"/>
      <c r="D758" s="20"/>
      <c r="E758" s="20"/>
      <c r="F758" s="21" t="s">
        <v>16</v>
      </c>
      <c r="G758" s="20"/>
      <c r="H758" s="21" t="s">
        <v>16</v>
      </c>
      <c r="I758" s="19" t="s">
        <v>16</v>
      </c>
      <c r="J758" s="19" t="s">
        <v>16</v>
      </c>
      <c r="K758" s="20"/>
      <c r="L758" s="20"/>
      <c r="M758" s="20"/>
      <c r="N758" s="22"/>
      <c r="O758" s="21" t="s">
        <v>16</v>
      </c>
      <c r="P758" s="21" t="s">
        <v>16</v>
      </c>
      <c r="Q758" s="19" t="s">
        <v>16</v>
      </c>
      <c r="R758" s="19"/>
      <c r="S758" s="18"/>
    </row>
    <row r="759" spans="1:19" ht="28.5">
      <c r="A759" s="4" t="s">
        <v>1138</v>
      </c>
      <c r="B759" s="5" t="s">
        <v>1139</v>
      </c>
      <c r="C759" s="6">
        <v>9022109</v>
      </c>
      <c r="D759" s="6">
        <v>11781307</v>
      </c>
      <c r="E759" s="6">
        <v>2759198</v>
      </c>
      <c r="F759" s="8">
        <v>30.6</v>
      </c>
      <c r="G759" s="6">
        <v>27582959</v>
      </c>
      <c r="H759" s="8">
        <v>42.7</v>
      </c>
      <c r="I759" s="4" t="s">
        <v>16</v>
      </c>
      <c r="J759" s="4" t="s">
        <v>16</v>
      </c>
      <c r="K759" s="6"/>
      <c r="L759" s="6"/>
      <c r="M759" s="6"/>
      <c r="N759" s="11"/>
      <c r="O759" s="7" t="s">
        <v>16</v>
      </c>
      <c r="P759" s="7" t="s">
        <v>16</v>
      </c>
      <c r="Q759" s="4" t="s">
        <v>16</v>
      </c>
      <c r="R759" s="4"/>
      <c r="S759" s="1"/>
    </row>
    <row r="760" spans="1:19" ht="42.75">
      <c r="A760" s="4" t="s">
        <v>1140</v>
      </c>
      <c r="B760" s="5" t="s">
        <v>16</v>
      </c>
      <c r="C760" s="6"/>
      <c r="D760" s="6"/>
      <c r="E760" s="6"/>
      <c r="F760" s="7" t="s">
        <v>16</v>
      </c>
      <c r="G760" s="6"/>
      <c r="H760" s="7" t="s">
        <v>16</v>
      </c>
      <c r="I760" s="4" t="s">
        <v>1141</v>
      </c>
      <c r="J760" s="4" t="s">
        <v>1142</v>
      </c>
      <c r="K760" s="6">
        <v>34</v>
      </c>
      <c r="L760" s="6">
        <v>18</v>
      </c>
      <c r="M760" s="25" t="s">
        <v>2957</v>
      </c>
      <c r="N760" s="11">
        <v>17</v>
      </c>
      <c r="O760" s="27">
        <f>+N760/K760*100</f>
        <v>50</v>
      </c>
      <c r="P760" s="27">
        <f>-100+(N760/L760*100)</f>
        <v>-5.5555555555555571</v>
      </c>
      <c r="Q760" s="4" t="s">
        <v>2979</v>
      </c>
      <c r="R760" s="4"/>
      <c r="S760" s="1"/>
    </row>
    <row r="761" spans="1:19" ht="28.5">
      <c r="A761" s="1"/>
      <c r="B761" s="5" t="s">
        <v>16</v>
      </c>
      <c r="C761" s="6"/>
      <c r="D761" s="6"/>
      <c r="E761" s="6"/>
      <c r="F761" s="7" t="s">
        <v>16</v>
      </c>
      <c r="G761" s="6"/>
      <c r="H761" s="7" t="s">
        <v>16</v>
      </c>
      <c r="I761" s="4" t="s">
        <v>1143</v>
      </c>
      <c r="J761" s="4" t="s">
        <v>68</v>
      </c>
      <c r="K761" s="6">
        <v>15</v>
      </c>
      <c r="L761" s="6">
        <v>7</v>
      </c>
      <c r="M761" s="25" t="s">
        <v>2957</v>
      </c>
      <c r="N761" s="11">
        <v>17</v>
      </c>
      <c r="O761" s="27">
        <f>+N761/K761*100</f>
        <v>113.33333333333333</v>
      </c>
      <c r="P761" s="27">
        <f>-100+(N761/L761*100)</f>
        <v>142.85714285714283</v>
      </c>
      <c r="Q761" s="4" t="s">
        <v>1144</v>
      </c>
      <c r="R761" s="4"/>
      <c r="S761" s="1"/>
    </row>
    <row r="762" spans="1:19" ht="28.5">
      <c r="A762" s="1"/>
      <c r="B762" s="5" t="s">
        <v>16</v>
      </c>
      <c r="C762" s="6"/>
      <c r="D762" s="6"/>
      <c r="E762" s="6"/>
      <c r="F762" s="7" t="s">
        <v>16</v>
      </c>
      <c r="G762" s="6"/>
      <c r="H762" s="7" t="s">
        <v>16</v>
      </c>
      <c r="I762" s="4" t="s">
        <v>1145</v>
      </c>
      <c r="J762" s="4" t="s">
        <v>68</v>
      </c>
      <c r="K762" s="6">
        <v>2</v>
      </c>
      <c r="L762" s="6">
        <v>1</v>
      </c>
      <c r="M762" s="25" t="s">
        <v>2957</v>
      </c>
      <c r="N762" s="11">
        <v>0</v>
      </c>
      <c r="O762" s="27">
        <f>+N762/K762*100</f>
        <v>0</v>
      </c>
      <c r="P762" s="27">
        <f>-100+(N762/L762*100)</f>
        <v>-100</v>
      </c>
      <c r="Q762" s="4" t="s">
        <v>1146</v>
      </c>
      <c r="R762" s="4"/>
      <c r="S762" s="1"/>
    </row>
    <row r="763" spans="1:19" ht="28.5">
      <c r="A763" s="1"/>
      <c r="B763" s="5" t="s">
        <v>16</v>
      </c>
      <c r="C763" s="6"/>
      <c r="D763" s="6"/>
      <c r="E763" s="6"/>
      <c r="F763" s="7" t="s">
        <v>16</v>
      </c>
      <c r="G763" s="6"/>
      <c r="H763" s="7" t="s">
        <v>16</v>
      </c>
      <c r="I763" s="4" t="s">
        <v>1147</v>
      </c>
      <c r="J763" s="4" t="s">
        <v>1148</v>
      </c>
      <c r="K763" s="6">
        <v>1</v>
      </c>
      <c r="L763" s="6">
        <v>0</v>
      </c>
      <c r="M763" s="25" t="s">
        <v>2957</v>
      </c>
      <c r="N763" s="11">
        <v>0</v>
      </c>
      <c r="O763" s="27" t="s">
        <v>18</v>
      </c>
      <c r="P763" s="27" t="s">
        <v>18</v>
      </c>
      <c r="Q763" s="4" t="s">
        <v>16</v>
      </c>
      <c r="R763" s="4"/>
      <c r="S763" s="1"/>
    </row>
    <row r="764" spans="1:19" s="23" customFormat="1" ht="30">
      <c r="A764" s="19" t="s">
        <v>1149</v>
      </c>
      <c r="B764" s="13" t="s">
        <v>16</v>
      </c>
      <c r="C764" s="20"/>
      <c r="D764" s="20"/>
      <c r="E764" s="20"/>
      <c r="F764" s="21" t="s">
        <v>16</v>
      </c>
      <c r="G764" s="20"/>
      <c r="H764" s="21" t="s">
        <v>16</v>
      </c>
      <c r="I764" s="19" t="s">
        <v>16</v>
      </c>
      <c r="J764" s="19" t="s">
        <v>16</v>
      </c>
      <c r="K764" s="20"/>
      <c r="L764" s="20"/>
      <c r="M764" s="20"/>
      <c r="N764" s="22"/>
      <c r="O764" s="21" t="s">
        <v>16</v>
      </c>
      <c r="P764" s="21" t="s">
        <v>16</v>
      </c>
      <c r="Q764" s="19" t="s">
        <v>16</v>
      </c>
      <c r="R764" s="19"/>
      <c r="S764" s="18"/>
    </row>
    <row r="765" spans="1:19" ht="28.5">
      <c r="A765" s="4" t="s">
        <v>1150</v>
      </c>
      <c r="B765" s="5" t="s">
        <v>1139</v>
      </c>
      <c r="C765" s="6">
        <v>38866826</v>
      </c>
      <c r="D765" s="6">
        <v>54298462</v>
      </c>
      <c r="E765" s="6">
        <v>15431636</v>
      </c>
      <c r="F765" s="8">
        <v>39.700000000000003</v>
      </c>
      <c r="G765" s="6">
        <v>175987174</v>
      </c>
      <c r="H765" s="8">
        <v>30.9</v>
      </c>
      <c r="I765" s="4" t="s">
        <v>16</v>
      </c>
      <c r="J765" s="4" t="s">
        <v>16</v>
      </c>
      <c r="K765" s="6"/>
      <c r="L765" s="6"/>
      <c r="M765" s="6"/>
      <c r="N765" s="11"/>
      <c r="O765" s="7" t="s">
        <v>16</v>
      </c>
      <c r="P765" s="7" t="s">
        <v>16</v>
      </c>
      <c r="Q765" s="4" t="s">
        <v>16</v>
      </c>
      <c r="R765" s="4"/>
      <c r="S765" s="1"/>
    </row>
    <row r="766" spans="1:19" ht="42.75">
      <c r="A766" s="4" t="s">
        <v>1151</v>
      </c>
      <c r="B766" s="5" t="s">
        <v>16</v>
      </c>
      <c r="C766" s="6"/>
      <c r="D766" s="6"/>
      <c r="E766" s="6"/>
      <c r="F766" s="7" t="s">
        <v>16</v>
      </c>
      <c r="G766" s="6"/>
      <c r="H766" s="7" t="s">
        <v>16</v>
      </c>
      <c r="I766" s="4" t="s">
        <v>1152</v>
      </c>
      <c r="J766" s="4" t="s">
        <v>143</v>
      </c>
      <c r="K766" s="6">
        <v>1600</v>
      </c>
      <c r="L766" s="6">
        <v>550</v>
      </c>
      <c r="M766" s="6">
        <v>700</v>
      </c>
      <c r="N766" s="11">
        <v>209</v>
      </c>
      <c r="O766" s="27">
        <f>+N766/K766*100</f>
        <v>13.0625</v>
      </c>
      <c r="P766" s="27">
        <f>-100+(N766/L766*100)</f>
        <v>-62</v>
      </c>
      <c r="Q766" s="4" t="s">
        <v>1153</v>
      </c>
      <c r="R766" s="4"/>
      <c r="S766" s="1"/>
    </row>
    <row r="767" spans="1:19" ht="57">
      <c r="A767" s="1"/>
      <c r="B767" s="5" t="s">
        <v>16</v>
      </c>
      <c r="C767" s="6"/>
      <c r="D767" s="6"/>
      <c r="E767" s="6"/>
      <c r="F767" s="7" t="s">
        <v>16</v>
      </c>
      <c r="G767" s="6"/>
      <c r="H767" s="7" t="s">
        <v>16</v>
      </c>
      <c r="I767" s="4" t="s">
        <v>1154</v>
      </c>
      <c r="J767" s="4" t="s">
        <v>143</v>
      </c>
      <c r="K767" s="6">
        <v>20000</v>
      </c>
      <c r="L767" s="6">
        <v>11000</v>
      </c>
      <c r="M767" s="6">
        <v>6593</v>
      </c>
      <c r="N767" s="11">
        <v>5603</v>
      </c>
      <c r="O767" s="27">
        <f>+N767/K767*100</f>
        <v>28.015000000000001</v>
      </c>
      <c r="P767" s="27">
        <f>-100+(N767/L767*100)</f>
        <v>-49.063636363636363</v>
      </c>
      <c r="Q767" s="4" t="s">
        <v>3044</v>
      </c>
      <c r="R767" s="4"/>
      <c r="S767" s="1"/>
    </row>
    <row r="768" spans="1:19" ht="28.5">
      <c r="A768" s="1"/>
      <c r="B768" s="5" t="s">
        <v>16</v>
      </c>
      <c r="C768" s="6"/>
      <c r="D768" s="6"/>
      <c r="E768" s="6"/>
      <c r="F768" s="7" t="s">
        <v>16</v>
      </c>
      <c r="G768" s="6"/>
      <c r="H768" s="7" t="s">
        <v>16</v>
      </c>
      <c r="I768" s="4" t="s">
        <v>1155</v>
      </c>
      <c r="J768" s="4" t="s">
        <v>1156</v>
      </c>
      <c r="K768" s="6">
        <v>5</v>
      </c>
      <c r="L768" s="6">
        <v>3</v>
      </c>
      <c r="M768" s="6">
        <v>0</v>
      </c>
      <c r="N768" s="11">
        <v>0</v>
      </c>
      <c r="O768" s="27">
        <f>+N768/K768*100</f>
        <v>0</v>
      </c>
      <c r="P768" s="27">
        <f>-100+(N768/L768*100)</f>
        <v>-100</v>
      </c>
      <c r="Q768" s="4" t="s">
        <v>3045</v>
      </c>
      <c r="R768" s="4"/>
      <c r="S768" s="1"/>
    </row>
    <row r="769" spans="1:19" ht="28.5">
      <c r="A769" s="1"/>
      <c r="B769" s="5" t="s">
        <v>16</v>
      </c>
      <c r="C769" s="6"/>
      <c r="D769" s="6"/>
      <c r="E769" s="6"/>
      <c r="F769" s="7" t="s">
        <v>16</v>
      </c>
      <c r="G769" s="6"/>
      <c r="H769" s="7" t="s">
        <v>16</v>
      </c>
      <c r="I769" s="4" t="s">
        <v>1157</v>
      </c>
      <c r="J769" s="4" t="s">
        <v>1158</v>
      </c>
      <c r="K769" s="6">
        <v>10</v>
      </c>
      <c r="L769" s="6">
        <v>6</v>
      </c>
      <c r="M769" s="25" t="s">
        <v>2957</v>
      </c>
      <c r="N769" s="11">
        <v>7</v>
      </c>
      <c r="O769" s="27">
        <f>+N769/K769*100</f>
        <v>70</v>
      </c>
      <c r="P769" s="27">
        <f>-100+(N769/L769*100)</f>
        <v>16.666666666666671</v>
      </c>
      <c r="Q769" s="4" t="s">
        <v>3046</v>
      </c>
      <c r="R769" s="4"/>
      <c r="S769" s="1"/>
    </row>
    <row r="770" spans="1:19" ht="57">
      <c r="A770" s="1"/>
      <c r="B770" s="5" t="s">
        <v>16</v>
      </c>
      <c r="C770" s="6"/>
      <c r="D770" s="6"/>
      <c r="E770" s="6"/>
      <c r="F770" s="7" t="s">
        <v>16</v>
      </c>
      <c r="G770" s="6"/>
      <c r="H770" s="7" t="s">
        <v>16</v>
      </c>
      <c r="I770" s="4" t="s">
        <v>1157</v>
      </c>
      <c r="J770" s="4" t="s">
        <v>1159</v>
      </c>
      <c r="K770" s="6">
        <v>5</v>
      </c>
      <c r="L770" s="6">
        <v>5</v>
      </c>
      <c r="M770" s="25" t="s">
        <v>2957</v>
      </c>
      <c r="N770" s="11">
        <v>2</v>
      </c>
      <c r="O770" s="27">
        <f t="shared" ref="O770:O776" si="4">+N770/K770*100</f>
        <v>40</v>
      </c>
      <c r="P770" s="27">
        <f t="shared" ref="P770:P776" si="5">-100+(N770/L770*100)</f>
        <v>-60</v>
      </c>
      <c r="Q770" s="4" t="s">
        <v>1160</v>
      </c>
      <c r="R770" s="4"/>
      <c r="S770" s="1"/>
    </row>
    <row r="771" spans="1:19" ht="28.5">
      <c r="A771" s="1"/>
      <c r="B771" s="5" t="s">
        <v>16</v>
      </c>
      <c r="C771" s="6"/>
      <c r="D771" s="6"/>
      <c r="E771" s="6"/>
      <c r="F771" s="7" t="s">
        <v>16</v>
      </c>
      <c r="G771" s="6"/>
      <c r="H771" s="7" t="s">
        <v>16</v>
      </c>
      <c r="I771" s="4" t="s">
        <v>1157</v>
      </c>
      <c r="J771" s="4" t="s">
        <v>1161</v>
      </c>
      <c r="K771" s="6">
        <v>12</v>
      </c>
      <c r="L771" s="6">
        <v>6</v>
      </c>
      <c r="M771" s="25" t="s">
        <v>2957</v>
      </c>
      <c r="N771" s="11">
        <v>6</v>
      </c>
      <c r="O771" s="27">
        <f t="shared" si="4"/>
        <v>50</v>
      </c>
      <c r="P771" s="27">
        <f t="shared" si="5"/>
        <v>0</v>
      </c>
      <c r="Q771" s="4" t="s">
        <v>16</v>
      </c>
      <c r="R771" s="4"/>
      <c r="S771" s="1"/>
    </row>
    <row r="772" spans="1:19" ht="28.5">
      <c r="A772" s="1"/>
      <c r="B772" s="5" t="s">
        <v>16</v>
      </c>
      <c r="C772" s="6"/>
      <c r="D772" s="6"/>
      <c r="E772" s="6"/>
      <c r="F772" s="7" t="s">
        <v>16</v>
      </c>
      <c r="G772" s="6"/>
      <c r="H772" s="7" t="s">
        <v>16</v>
      </c>
      <c r="I772" s="4" t="s">
        <v>1162</v>
      </c>
      <c r="J772" s="4" t="s">
        <v>654</v>
      </c>
      <c r="K772" s="6">
        <v>12</v>
      </c>
      <c r="L772" s="6">
        <v>5</v>
      </c>
      <c r="M772" s="6">
        <v>0</v>
      </c>
      <c r="N772" s="11">
        <v>5</v>
      </c>
      <c r="O772" s="27">
        <f t="shared" si="4"/>
        <v>41.666666666666671</v>
      </c>
      <c r="P772" s="27">
        <f t="shared" si="5"/>
        <v>0</v>
      </c>
      <c r="Q772" s="4" t="s">
        <v>16</v>
      </c>
      <c r="R772" s="4"/>
      <c r="S772" s="1"/>
    </row>
    <row r="773" spans="1:19" ht="28.5">
      <c r="A773" s="1"/>
      <c r="B773" s="5" t="s">
        <v>16</v>
      </c>
      <c r="C773" s="6"/>
      <c r="D773" s="6"/>
      <c r="E773" s="6"/>
      <c r="F773" s="7" t="s">
        <v>16</v>
      </c>
      <c r="G773" s="6"/>
      <c r="H773" s="7" t="s">
        <v>16</v>
      </c>
      <c r="I773" s="4" t="s">
        <v>1163</v>
      </c>
      <c r="J773" s="4" t="s">
        <v>531</v>
      </c>
      <c r="K773" s="6">
        <v>25</v>
      </c>
      <c r="L773" s="6">
        <v>7</v>
      </c>
      <c r="M773" s="6">
        <v>9</v>
      </c>
      <c r="N773" s="11">
        <v>10</v>
      </c>
      <c r="O773" s="27">
        <f t="shared" si="4"/>
        <v>40</v>
      </c>
      <c r="P773" s="27">
        <f t="shared" si="5"/>
        <v>42.857142857142861</v>
      </c>
      <c r="Q773" s="4" t="s">
        <v>1164</v>
      </c>
      <c r="R773" s="4"/>
      <c r="S773" s="1"/>
    </row>
    <row r="774" spans="1:19" ht="71.25">
      <c r="A774" s="1"/>
      <c r="B774" s="5" t="s">
        <v>16</v>
      </c>
      <c r="C774" s="6"/>
      <c r="D774" s="6"/>
      <c r="E774" s="6"/>
      <c r="F774" s="7" t="s">
        <v>16</v>
      </c>
      <c r="G774" s="6"/>
      <c r="H774" s="7" t="s">
        <v>16</v>
      </c>
      <c r="I774" s="4" t="s">
        <v>1165</v>
      </c>
      <c r="J774" s="4" t="s">
        <v>272</v>
      </c>
      <c r="K774" s="6">
        <v>88</v>
      </c>
      <c r="L774" s="6">
        <v>28</v>
      </c>
      <c r="M774" s="6">
        <v>5</v>
      </c>
      <c r="N774" s="11">
        <v>3</v>
      </c>
      <c r="O774" s="27">
        <f t="shared" si="4"/>
        <v>3.4090909090909087</v>
      </c>
      <c r="P774" s="27">
        <f t="shared" si="5"/>
        <v>-89.285714285714292</v>
      </c>
      <c r="Q774" s="4" t="s">
        <v>1166</v>
      </c>
      <c r="R774" s="4"/>
      <c r="S774" s="1"/>
    </row>
    <row r="775" spans="1:19" ht="28.5">
      <c r="A775" s="1"/>
      <c r="B775" s="5" t="s">
        <v>16</v>
      </c>
      <c r="C775" s="6"/>
      <c r="D775" s="6"/>
      <c r="E775" s="6"/>
      <c r="F775" s="7" t="s">
        <v>16</v>
      </c>
      <c r="G775" s="6"/>
      <c r="H775" s="7" t="s">
        <v>16</v>
      </c>
      <c r="I775" s="4" t="s">
        <v>1167</v>
      </c>
      <c r="J775" s="4" t="s">
        <v>294</v>
      </c>
      <c r="K775" s="6">
        <v>30</v>
      </c>
      <c r="L775" s="6">
        <v>5</v>
      </c>
      <c r="M775" s="6">
        <v>5</v>
      </c>
      <c r="N775" s="11">
        <v>14</v>
      </c>
      <c r="O775" s="27">
        <f t="shared" si="4"/>
        <v>46.666666666666664</v>
      </c>
      <c r="P775" s="27">
        <f t="shared" si="5"/>
        <v>180</v>
      </c>
      <c r="Q775" s="4" t="s">
        <v>1168</v>
      </c>
      <c r="R775" s="4"/>
      <c r="S775" s="1"/>
    </row>
    <row r="776" spans="1:19" ht="42.75">
      <c r="A776" s="1"/>
      <c r="B776" s="5" t="s">
        <v>16</v>
      </c>
      <c r="C776" s="6"/>
      <c r="D776" s="6"/>
      <c r="E776" s="6"/>
      <c r="F776" s="7" t="s">
        <v>16</v>
      </c>
      <c r="G776" s="6"/>
      <c r="H776" s="7" t="s">
        <v>16</v>
      </c>
      <c r="I776" s="4" t="s">
        <v>1169</v>
      </c>
      <c r="J776" s="4" t="s">
        <v>1170</v>
      </c>
      <c r="K776" s="6">
        <v>95</v>
      </c>
      <c r="L776" s="6">
        <v>30</v>
      </c>
      <c r="M776" s="6">
        <v>23</v>
      </c>
      <c r="N776" s="11">
        <v>26</v>
      </c>
      <c r="O776" s="27">
        <f t="shared" si="4"/>
        <v>27.368421052631582</v>
      </c>
      <c r="P776" s="27">
        <f t="shared" si="5"/>
        <v>-13.333333333333329</v>
      </c>
      <c r="Q776" s="4" t="s">
        <v>1171</v>
      </c>
      <c r="R776" s="4"/>
      <c r="S776" s="1"/>
    </row>
    <row r="777" spans="1:19" ht="28.5">
      <c r="A777" s="4" t="s">
        <v>1172</v>
      </c>
      <c r="B777" s="5" t="s">
        <v>651</v>
      </c>
      <c r="C777" s="6">
        <v>105444995</v>
      </c>
      <c r="D777" s="6">
        <v>216690304</v>
      </c>
      <c r="E777" s="6">
        <v>111245309</v>
      </c>
      <c r="F777" s="8">
        <v>105.5</v>
      </c>
      <c r="G777" s="6">
        <v>418342878</v>
      </c>
      <c r="H777" s="8">
        <v>51.8</v>
      </c>
      <c r="I777" s="4" t="s">
        <v>16</v>
      </c>
      <c r="J777" s="4" t="s">
        <v>16</v>
      </c>
      <c r="K777" s="6"/>
      <c r="L777" s="6"/>
      <c r="M777" s="6"/>
      <c r="N777" s="11"/>
      <c r="O777" s="7" t="s">
        <v>16</v>
      </c>
      <c r="P777" s="7" t="s">
        <v>16</v>
      </c>
      <c r="Q777" s="4" t="s">
        <v>16</v>
      </c>
      <c r="R777" s="4"/>
      <c r="S777" s="1"/>
    </row>
    <row r="778" spans="1:19">
      <c r="A778" s="1"/>
      <c r="B778" s="5" t="s">
        <v>1101</v>
      </c>
      <c r="C778" s="6"/>
      <c r="D778" s="6">
        <v>600000000</v>
      </c>
      <c r="E778" s="6">
        <v>600000000</v>
      </c>
      <c r="F778" s="7" t="s">
        <v>18</v>
      </c>
      <c r="G778" s="6">
        <v>600000000</v>
      </c>
      <c r="H778" s="8">
        <v>100</v>
      </c>
      <c r="I778" s="4" t="s">
        <v>16</v>
      </c>
      <c r="J778" s="4" t="s">
        <v>16</v>
      </c>
      <c r="K778" s="6"/>
      <c r="L778" s="6"/>
      <c r="M778" s="6"/>
      <c r="N778" s="11"/>
      <c r="O778" s="7" t="s">
        <v>16</v>
      </c>
      <c r="P778" s="7" t="s">
        <v>16</v>
      </c>
      <c r="Q778" s="4" t="s">
        <v>16</v>
      </c>
      <c r="R778" s="4"/>
      <c r="S778" s="1"/>
    </row>
    <row r="779" spans="1:19" ht="28.5">
      <c r="A779" s="4" t="s">
        <v>1173</v>
      </c>
      <c r="B779" s="5" t="s">
        <v>16</v>
      </c>
      <c r="C779" s="6"/>
      <c r="D779" s="6"/>
      <c r="E779" s="6"/>
      <c r="F779" s="7" t="s">
        <v>16</v>
      </c>
      <c r="G779" s="6"/>
      <c r="H779" s="7" t="s">
        <v>16</v>
      </c>
      <c r="I779" s="4" t="s">
        <v>1174</v>
      </c>
      <c r="J779" s="4" t="s">
        <v>1175</v>
      </c>
      <c r="K779" s="6">
        <v>24</v>
      </c>
      <c r="L779" s="6">
        <v>12</v>
      </c>
      <c r="M779" s="6">
        <v>12</v>
      </c>
      <c r="N779" s="11">
        <v>12</v>
      </c>
      <c r="O779" s="27">
        <f>+N779/K779*100</f>
        <v>50</v>
      </c>
      <c r="P779" s="27">
        <f>-100+(N779/L779*100)</f>
        <v>0</v>
      </c>
      <c r="Q779" s="4" t="s">
        <v>16</v>
      </c>
      <c r="R779" s="4"/>
      <c r="S779" s="1"/>
    </row>
    <row r="780" spans="1:19" ht="28.5">
      <c r="A780" s="1"/>
      <c r="B780" s="5" t="s">
        <v>16</v>
      </c>
      <c r="C780" s="6"/>
      <c r="D780" s="6"/>
      <c r="E780" s="6"/>
      <c r="F780" s="7" t="s">
        <v>16</v>
      </c>
      <c r="G780" s="6"/>
      <c r="H780" s="7" t="s">
        <v>16</v>
      </c>
      <c r="I780" s="4" t="s">
        <v>1176</v>
      </c>
      <c r="J780" s="4" t="s">
        <v>869</v>
      </c>
      <c r="K780" s="6">
        <v>25</v>
      </c>
      <c r="L780" s="6">
        <v>12</v>
      </c>
      <c r="M780" s="6">
        <v>12</v>
      </c>
      <c r="N780" s="11">
        <v>12</v>
      </c>
      <c r="O780" s="27">
        <f t="shared" ref="O780:O794" si="6">+N780/K780*100</f>
        <v>48</v>
      </c>
      <c r="P780" s="27">
        <f t="shared" ref="P780:P794" si="7">-100+(N780/L780*100)</f>
        <v>0</v>
      </c>
      <c r="Q780" s="4" t="s">
        <v>16</v>
      </c>
      <c r="R780" s="4"/>
      <c r="S780" s="1"/>
    </row>
    <row r="781" spans="1:19">
      <c r="A781" s="1"/>
      <c r="B781" s="5" t="s">
        <v>16</v>
      </c>
      <c r="C781" s="6"/>
      <c r="D781" s="6"/>
      <c r="E781" s="6"/>
      <c r="F781" s="7" t="s">
        <v>16</v>
      </c>
      <c r="G781" s="6"/>
      <c r="H781" s="7" t="s">
        <v>16</v>
      </c>
      <c r="I781" s="4" t="s">
        <v>1177</v>
      </c>
      <c r="J781" s="4" t="s">
        <v>37</v>
      </c>
      <c r="K781" s="6">
        <v>4</v>
      </c>
      <c r="L781" s="6">
        <v>2</v>
      </c>
      <c r="M781" s="6">
        <v>0</v>
      </c>
      <c r="N781" s="11">
        <v>2</v>
      </c>
      <c r="O781" s="27">
        <f t="shared" si="6"/>
        <v>50</v>
      </c>
      <c r="P781" s="27">
        <f t="shared" si="7"/>
        <v>0</v>
      </c>
      <c r="Q781" s="4" t="s">
        <v>16</v>
      </c>
      <c r="R781" s="4"/>
      <c r="S781" s="1"/>
    </row>
    <row r="782" spans="1:19" ht="28.5">
      <c r="A782" s="1"/>
      <c r="B782" s="5" t="s">
        <v>16</v>
      </c>
      <c r="C782" s="6"/>
      <c r="D782" s="6"/>
      <c r="E782" s="6"/>
      <c r="F782" s="7" t="s">
        <v>16</v>
      </c>
      <c r="G782" s="6"/>
      <c r="H782" s="7" t="s">
        <v>16</v>
      </c>
      <c r="I782" s="4" t="s">
        <v>1178</v>
      </c>
      <c r="J782" s="4" t="s">
        <v>103</v>
      </c>
      <c r="K782" s="6">
        <v>4</v>
      </c>
      <c r="L782" s="6">
        <v>2</v>
      </c>
      <c r="M782" s="6">
        <v>2</v>
      </c>
      <c r="N782" s="11">
        <v>2</v>
      </c>
      <c r="O782" s="27">
        <f t="shared" si="6"/>
        <v>50</v>
      </c>
      <c r="P782" s="27">
        <f t="shared" si="7"/>
        <v>0</v>
      </c>
      <c r="Q782" s="4" t="s">
        <v>16</v>
      </c>
      <c r="R782" s="4"/>
      <c r="S782" s="1"/>
    </row>
    <row r="783" spans="1:19" ht="28.5">
      <c r="A783" s="1"/>
      <c r="B783" s="5" t="s">
        <v>16</v>
      </c>
      <c r="C783" s="6"/>
      <c r="D783" s="6"/>
      <c r="E783" s="6"/>
      <c r="F783" s="7" t="s">
        <v>16</v>
      </c>
      <c r="G783" s="6"/>
      <c r="H783" s="7" t="s">
        <v>16</v>
      </c>
      <c r="I783" s="4" t="s">
        <v>1179</v>
      </c>
      <c r="J783" s="4" t="s">
        <v>1175</v>
      </c>
      <c r="K783" s="6">
        <v>2</v>
      </c>
      <c r="L783" s="6">
        <v>1</v>
      </c>
      <c r="M783" s="6">
        <v>1</v>
      </c>
      <c r="N783" s="11">
        <v>1</v>
      </c>
      <c r="O783" s="27">
        <f t="shared" si="6"/>
        <v>50</v>
      </c>
      <c r="P783" s="27">
        <f t="shared" si="7"/>
        <v>0</v>
      </c>
      <c r="Q783" s="4" t="s">
        <v>16</v>
      </c>
      <c r="R783" s="4"/>
      <c r="S783" s="1"/>
    </row>
    <row r="784" spans="1:19" ht="42.75">
      <c r="A784" s="1"/>
      <c r="B784" s="5" t="s">
        <v>16</v>
      </c>
      <c r="C784" s="6"/>
      <c r="D784" s="6"/>
      <c r="E784" s="6"/>
      <c r="F784" s="7" t="s">
        <v>16</v>
      </c>
      <c r="G784" s="6"/>
      <c r="H784" s="7" t="s">
        <v>16</v>
      </c>
      <c r="I784" s="4" t="s">
        <v>1180</v>
      </c>
      <c r="J784" s="4" t="s">
        <v>297</v>
      </c>
      <c r="K784" s="6">
        <v>15</v>
      </c>
      <c r="L784" s="6">
        <v>8</v>
      </c>
      <c r="M784" s="6">
        <v>8</v>
      </c>
      <c r="N784" s="11">
        <v>8</v>
      </c>
      <c r="O784" s="27">
        <f t="shared" si="6"/>
        <v>53.333333333333336</v>
      </c>
      <c r="P784" s="27">
        <f t="shared" si="7"/>
        <v>0</v>
      </c>
      <c r="Q784" s="4" t="s">
        <v>16</v>
      </c>
      <c r="R784" s="4"/>
      <c r="S784" s="1"/>
    </row>
    <row r="785" spans="1:19" ht="42.75">
      <c r="A785" s="1"/>
      <c r="B785" s="5" t="s">
        <v>16</v>
      </c>
      <c r="C785" s="6"/>
      <c r="D785" s="6"/>
      <c r="E785" s="6"/>
      <c r="F785" s="7" t="s">
        <v>16</v>
      </c>
      <c r="G785" s="6"/>
      <c r="H785" s="7" t="s">
        <v>16</v>
      </c>
      <c r="I785" s="4" t="s">
        <v>1180</v>
      </c>
      <c r="J785" s="4" t="s">
        <v>86</v>
      </c>
      <c r="K785" s="6">
        <v>150</v>
      </c>
      <c r="L785" s="6">
        <v>75</v>
      </c>
      <c r="M785" s="6">
        <v>75</v>
      </c>
      <c r="N785" s="11">
        <v>75</v>
      </c>
      <c r="O785" s="27">
        <f t="shared" si="6"/>
        <v>50</v>
      </c>
      <c r="P785" s="27">
        <f t="shared" si="7"/>
        <v>0</v>
      </c>
      <c r="Q785" s="4" t="s">
        <v>16</v>
      </c>
      <c r="R785" s="4"/>
      <c r="S785" s="1"/>
    </row>
    <row r="786" spans="1:19" ht="28.5">
      <c r="A786" s="1"/>
      <c r="B786" s="5" t="s">
        <v>16</v>
      </c>
      <c r="C786" s="6"/>
      <c r="D786" s="6"/>
      <c r="E786" s="6"/>
      <c r="F786" s="7" t="s">
        <v>16</v>
      </c>
      <c r="G786" s="6"/>
      <c r="H786" s="7" t="s">
        <v>16</v>
      </c>
      <c r="I786" s="4" t="s">
        <v>1181</v>
      </c>
      <c r="J786" s="4" t="s">
        <v>1182</v>
      </c>
      <c r="K786" s="6">
        <v>24</v>
      </c>
      <c r="L786" s="6">
        <v>12</v>
      </c>
      <c r="M786" s="6">
        <v>18</v>
      </c>
      <c r="N786" s="11">
        <v>12</v>
      </c>
      <c r="O786" s="27">
        <f t="shared" si="6"/>
        <v>50</v>
      </c>
      <c r="P786" s="27">
        <f t="shared" si="7"/>
        <v>0</v>
      </c>
      <c r="Q786" s="4" t="s">
        <v>16</v>
      </c>
      <c r="R786" s="4"/>
      <c r="S786" s="1"/>
    </row>
    <row r="787" spans="1:19" ht="57">
      <c r="A787" s="1"/>
      <c r="B787" s="5" t="s">
        <v>16</v>
      </c>
      <c r="C787" s="6"/>
      <c r="D787" s="6"/>
      <c r="E787" s="6"/>
      <c r="F787" s="7" t="s">
        <v>16</v>
      </c>
      <c r="G787" s="6"/>
      <c r="H787" s="7" t="s">
        <v>16</v>
      </c>
      <c r="I787" s="4" t="s">
        <v>1183</v>
      </c>
      <c r="J787" s="4" t="s">
        <v>208</v>
      </c>
      <c r="K787" s="6">
        <v>70</v>
      </c>
      <c r="L787" s="6">
        <v>35</v>
      </c>
      <c r="M787" s="6">
        <v>25</v>
      </c>
      <c r="N787" s="11">
        <v>28</v>
      </c>
      <c r="O787" s="27">
        <f t="shared" si="6"/>
        <v>40</v>
      </c>
      <c r="P787" s="27">
        <f t="shared" si="7"/>
        <v>-20</v>
      </c>
      <c r="Q787" s="4" t="s">
        <v>3047</v>
      </c>
      <c r="R787" s="4"/>
      <c r="S787" s="1"/>
    </row>
    <row r="788" spans="1:19" ht="71.25">
      <c r="A788" s="1"/>
      <c r="B788" s="5" t="s">
        <v>16</v>
      </c>
      <c r="C788" s="6"/>
      <c r="D788" s="6"/>
      <c r="E788" s="6"/>
      <c r="F788" s="7" t="s">
        <v>16</v>
      </c>
      <c r="G788" s="6"/>
      <c r="H788" s="7" t="s">
        <v>16</v>
      </c>
      <c r="I788" s="4" t="s">
        <v>1184</v>
      </c>
      <c r="J788" s="4" t="s">
        <v>208</v>
      </c>
      <c r="K788" s="6">
        <v>40</v>
      </c>
      <c r="L788" s="6">
        <v>20</v>
      </c>
      <c r="M788" s="6">
        <v>25</v>
      </c>
      <c r="N788" s="11">
        <v>17</v>
      </c>
      <c r="O788" s="27">
        <f t="shared" si="6"/>
        <v>42.5</v>
      </c>
      <c r="P788" s="27">
        <f t="shared" si="7"/>
        <v>-15</v>
      </c>
      <c r="Q788" s="4" t="s">
        <v>1185</v>
      </c>
      <c r="R788" s="4"/>
      <c r="S788" s="1"/>
    </row>
    <row r="789" spans="1:19" ht="85.5">
      <c r="A789" s="1"/>
      <c r="B789" s="5" t="s">
        <v>16</v>
      </c>
      <c r="C789" s="6"/>
      <c r="D789" s="6"/>
      <c r="E789" s="6"/>
      <c r="F789" s="7" t="s">
        <v>16</v>
      </c>
      <c r="G789" s="6"/>
      <c r="H789" s="7" t="s">
        <v>16</v>
      </c>
      <c r="I789" s="4" t="s">
        <v>1186</v>
      </c>
      <c r="J789" s="4" t="s">
        <v>103</v>
      </c>
      <c r="K789" s="6">
        <v>18</v>
      </c>
      <c r="L789" s="6">
        <v>9</v>
      </c>
      <c r="M789" s="6">
        <v>2</v>
      </c>
      <c r="N789" s="11">
        <v>8</v>
      </c>
      <c r="O789" s="27">
        <f t="shared" si="6"/>
        <v>44.444444444444443</v>
      </c>
      <c r="P789" s="27">
        <f t="shared" si="7"/>
        <v>-11.111111111111114</v>
      </c>
      <c r="Q789" s="4" t="s">
        <v>3048</v>
      </c>
      <c r="R789" s="4"/>
      <c r="S789" s="1"/>
    </row>
    <row r="790" spans="1:19" ht="28.5">
      <c r="A790" s="1"/>
      <c r="B790" s="5" t="s">
        <v>16</v>
      </c>
      <c r="C790" s="6"/>
      <c r="D790" s="6"/>
      <c r="E790" s="6"/>
      <c r="F790" s="7" t="s">
        <v>16</v>
      </c>
      <c r="G790" s="6"/>
      <c r="H790" s="7" t="s">
        <v>16</v>
      </c>
      <c r="I790" s="4" t="s">
        <v>1187</v>
      </c>
      <c r="J790" s="4" t="s">
        <v>869</v>
      </c>
      <c r="K790" s="6">
        <v>12</v>
      </c>
      <c r="L790" s="6">
        <v>6</v>
      </c>
      <c r="M790" s="6">
        <v>6</v>
      </c>
      <c r="N790" s="11">
        <v>6</v>
      </c>
      <c r="O790" s="27">
        <f t="shared" si="6"/>
        <v>50</v>
      </c>
      <c r="P790" s="27">
        <f t="shared" si="7"/>
        <v>0</v>
      </c>
      <c r="Q790" s="4" t="s">
        <v>16</v>
      </c>
      <c r="R790" s="4"/>
      <c r="S790" s="1"/>
    </row>
    <row r="791" spans="1:19" ht="28.5">
      <c r="A791" s="1"/>
      <c r="B791" s="5" t="s">
        <v>16</v>
      </c>
      <c r="C791" s="6"/>
      <c r="D791" s="6"/>
      <c r="E791" s="6"/>
      <c r="F791" s="7" t="s">
        <v>16</v>
      </c>
      <c r="G791" s="6"/>
      <c r="H791" s="7" t="s">
        <v>16</v>
      </c>
      <c r="I791" s="4" t="s">
        <v>1188</v>
      </c>
      <c r="J791" s="4" t="s">
        <v>1175</v>
      </c>
      <c r="K791" s="6">
        <v>6</v>
      </c>
      <c r="L791" s="6">
        <v>3</v>
      </c>
      <c r="M791" s="6">
        <v>3</v>
      </c>
      <c r="N791" s="11">
        <v>3</v>
      </c>
      <c r="O791" s="27">
        <f t="shared" si="6"/>
        <v>50</v>
      </c>
      <c r="P791" s="27">
        <f t="shared" si="7"/>
        <v>0</v>
      </c>
      <c r="Q791" s="4" t="s">
        <v>16</v>
      </c>
      <c r="R791" s="4"/>
      <c r="S791" s="1"/>
    </row>
    <row r="792" spans="1:19">
      <c r="A792" s="1"/>
      <c r="B792" s="5" t="s">
        <v>16</v>
      </c>
      <c r="C792" s="6"/>
      <c r="D792" s="6"/>
      <c r="E792" s="6"/>
      <c r="F792" s="7" t="s">
        <v>16</v>
      </c>
      <c r="G792" s="6"/>
      <c r="H792" s="7" t="s">
        <v>16</v>
      </c>
      <c r="I792" s="4" t="s">
        <v>1189</v>
      </c>
      <c r="J792" s="4" t="s">
        <v>103</v>
      </c>
      <c r="K792" s="6">
        <v>2</v>
      </c>
      <c r="L792" s="6">
        <v>1</v>
      </c>
      <c r="M792" s="6">
        <v>1</v>
      </c>
      <c r="N792" s="11">
        <v>1</v>
      </c>
      <c r="O792" s="27">
        <f t="shared" si="6"/>
        <v>50</v>
      </c>
      <c r="P792" s="27">
        <f t="shared" si="7"/>
        <v>0</v>
      </c>
      <c r="Q792" s="4" t="s">
        <v>16</v>
      </c>
      <c r="R792" s="4"/>
      <c r="S792" s="1"/>
    </row>
    <row r="793" spans="1:19" ht="28.5">
      <c r="A793" s="1"/>
      <c r="B793" s="5" t="s">
        <v>16</v>
      </c>
      <c r="C793" s="6"/>
      <c r="D793" s="6"/>
      <c r="E793" s="6"/>
      <c r="F793" s="7" t="s">
        <v>16</v>
      </c>
      <c r="G793" s="6"/>
      <c r="H793" s="7" t="s">
        <v>16</v>
      </c>
      <c r="I793" s="4" t="s">
        <v>1190</v>
      </c>
      <c r="J793" s="4" t="s">
        <v>103</v>
      </c>
      <c r="K793" s="6">
        <v>2</v>
      </c>
      <c r="L793" s="6">
        <v>1</v>
      </c>
      <c r="M793" s="6">
        <v>1</v>
      </c>
      <c r="N793" s="11">
        <v>1</v>
      </c>
      <c r="O793" s="27">
        <f t="shared" si="6"/>
        <v>50</v>
      </c>
      <c r="P793" s="27">
        <f t="shared" si="7"/>
        <v>0</v>
      </c>
      <c r="Q793" s="4" t="s">
        <v>16</v>
      </c>
      <c r="R793" s="4"/>
      <c r="S793" s="1"/>
    </row>
    <row r="794" spans="1:19" ht="42.75">
      <c r="A794" s="1"/>
      <c r="B794" s="5" t="s">
        <v>16</v>
      </c>
      <c r="C794" s="6"/>
      <c r="D794" s="6"/>
      <c r="E794" s="6"/>
      <c r="F794" s="7" t="s">
        <v>16</v>
      </c>
      <c r="G794" s="6"/>
      <c r="H794" s="7" t="s">
        <v>16</v>
      </c>
      <c r="I794" s="4" t="s">
        <v>1191</v>
      </c>
      <c r="J794" s="4" t="s">
        <v>1192</v>
      </c>
      <c r="K794" s="6">
        <v>9</v>
      </c>
      <c r="L794" s="6">
        <v>4</v>
      </c>
      <c r="M794" s="6">
        <v>2</v>
      </c>
      <c r="N794" s="11">
        <v>2</v>
      </c>
      <c r="O794" s="27">
        <f t="shared" si="6"/>
        <v>22.222222222222221</v>
      </c>
      <c r="P794" s="27">
        <f t="shared" si="7"/>
        <v>-50</v>
      </c>
      <c r="Q794" s="4" t="s">
        <v>1193</v>
      </c>
      <c r="R794" s="4"/>
      <c r="S794" s="1"/>
    </row>
    <row r="795" spans="1:19" ht="28.5">
      <c r="A795" s="4" t="s">
        <v>1194</v>
      </c>
      <c r="B795" s="5" t="s">
        <v>1139</v>
      </c>
      <c r="C795" s="6"/>
      <c r="D795" s="6">
        <v>715142385</v>
      </c>
      <c r="E795" s="6">
        <v>715142385</v>
      </c>
      <c r="F795" s="7" t="s">
        <v>18</v>
      </c>
      <c r="G795" s="6">
        <v>3515664534</v>
      </c>
      <c r="H795" s="8">
        <v>20.3</v>
      </c>
      <c r="I795" s="4" t="s">
        <v>16</v>
      </c>
      <c r="J795" s="4" t="s">
        <v>16</v>
      </c>
      <c r="K795" s="6"/>
      <c r="L795" s="6"/>
      <c r="M795" s="6"/>
      <c r="N795" s="11"/>
      <c r="O795" s="7" t="s">
        <v>16</v>
      </c>
      <c r="P795" s="7" t="s">
        <v>16</v>
      </c>
      <c r="Q795" s="4" t="s">
        <v>16</v>
      </c>
      <c r="R795" s="4"/>
      <c r="S795" s="1"/>
    </row>
    <row r="796" spans="1:19" ht="42.75">
      <c r="A796" s="4" t="s">
        <v>1151</v>
      </c>
      <c r="B796" s="5" t="s">
        <v>16</v>
      </c>
      <c r="C796" s="6"/>
      <c r="D796" s="6"/>
      <c r="E796" s="6"/>
      <c r="F796" s="7" t="s">
        <v>16</v>
      </c>
      <c r="G796" s="6"/>
      <c r="H796" s="7" t="s">
        <v>16</v>
      </c>
      <c r="I796" s="4" t="s">
        <v>1195</v>
      </c>
      <c r="J796" s="4" t="s">
        <v>128</v>
      </c>
      <c r="K796" s="6">
        <v>150</v>
      </c>
      <c r="L796" s="6">
        <v>90</v>
      </c>
      <c r="M796" s="25" t="s">
        <v>2957</v>
      </c>
      <c r="N796" s="11">
        <v>130</v>
      </c>
      <c r="O796" s="27">
        <f t="shared" ref="O796:O801" si="8">+N796/K796*100</f>
        <v>86.666666666666671</v>
      </c>
      <c r="P796" s="27">
        <f t="shared" ref="P796:P801" si="9">-100+(N796/L796*100)</f>
        <v>44.444444444444429</v>
      </c>
      <c r="Q796" s="4" t="s">
        <v>3049</v>
      </c>
      <c r="R796" s="4"/>
      <c r="S796" s="1"/>
    </row>
    <row r="797" spans="1:19" ht="57">
      <c r="A797" s="1"/>
      <c r="B797" s="5" t="s">
        <v>16</v>
      </c>
      <c r="C797" s="6"/>
      <c r="D797" s="6"/>
      <c r="E797" s="6"/>
      <c r="F797" s="7" t="s">
        <v>16</v>
      </c>
      <c r="G797" s="6"/>
      <c r="H797" s="7" t="s">
        <v>16</v>
      </c>
      <c r="I797" s="4" t="s">
        <v>1196</v>
      </c>
      <c r="J797" s="4" t="s">
        <v>1197</v>
      </c>
      <c r="K797" s="6">
        <v>25000</v>
      </c>
      <c r="L797" s="6">
        <v>12500</v>
      </c>
      <c r="M797" s="25" t="s">
        <v>2957</v>
      </c>
      <c r="N797" s="11">
        <v>10807</v>
      </c>
      <c r="O797" s="27">
        <f t="shared" si="8"/>
        <v>43.228000000000002</v>
      </c>
      <c r="P797" s="27">
        <f t="shared" si="9"/>
        <v>-13.543999999999997</v>
      </c>
      <c r="Q797" s="4" t="s">
        <v>1198</v>
      </c>
      <c r="R797" s="4"/>
      <c r="S797" s="1"/>
    </row>
    <row r="798" spans="1:19" ht="57">
      <c r="A798" s="1"/>
      <c r="B798" s="5" t="s">
        <v>16</v>
      </c>
      <c r="C798" s="6"/>
      <c r="D798" s="6"/>
      <c r="E798" s="6"/>
      <c r="F798" s="7" t="s">
        <v>16</v>
      </c>
      <c r="G798" s="6"/>
      <c r="H798" s="7" t="s">
        <v>16</v>
      </c>
      <c r="I798" s="4" t="s">
        <v>1199</v>
      </c>
      <c r="J798" s="4" t="s">
        <v>389</v>
      </c>
      <c r="K798" s="6">
        <v>30000</v>
      </c>
      <c r="L798" s="6">
        <v>15000</v>
      </c>
      <c r="M798" s="25" t="s">
        <v>2957</v>
      </c>
      <c r="N798" s="11">
        <v>11068</v>
      </c>
      <c r="O798" s="27">
        <f t="shared" si="8"/>
        <v>36.893333333333331</v>
      </c>
      <c r="P798" s="27">
        <f t="shared" si="9"/>
        <v>-26.213333333333338</v>
      </c>
      <c r="Q798" s="4" t="s">
        <v>1200</v>
      </c>
      <c r="R798" s="4"/>
      <c r="S798" s="1"/>
    </row>
    <row r="799" spans="1:19" ht="28.5">
      <c r="A799" s="1"/>
      <c r="B799" s="5" t="s">
        <v>16</v>
      </c>
      <c r="C799" s="6"/>
      <c r="D799" s="6"/>
      <c r="E799" s="6"/>
      <c r="F799" s="7" t="s">
        <v>16</v>
      </c>
      <c r="G799" s="6"/>
      <c r="H799" s="7" t="s">
        <v>16</v>
      </c>
      <c r="I799" s="4" t="s">
        <v>1201</v>
      </c>
      <c r="J799" s="4" t="s">
        <v>1202</v>
      </c>
      <c r="K799" s="6">
        <v>495</v>
      </c>
      <c r="L799" s="6">
        <v>246</v>
      </c>
      <c r="M799" s="25" t="s">
        <v>2957</v>
      </c>
      <c r="N799" s="11">
        <v>458</v>
      </c>
      <c r="O799" s="27">
        <f t="shared" si="8"/>
        <v>92.525252525252526</v>
      </c>
      <c r="P799" s="27">
        <f t="shared" si="9"/>
        <v>86.178861788617894</v>
      </c>
      <c r="Q799" s="4" t="s">
        <v>3050</v>
      </c>
      <c r="R799" s="4"/>
      <c r="S799" s="1"/>
    </row>
    <row r="800" spans="1:19" ht="42.75">
      <c r="A800" s="1"/>
      <c r="B800" s="5" t="s">
        <v>16</v>
      </c>
      <c r="C800" s="6"/>
      <c r="D800" s="6"/>
      <c r="E800" s="6"/>
      <c r="F800" s="7" t="s">
        <v>16</v>
      </c>
      <c r="G800" s="6"/>
      <c r="H800" s="7" t="s">
        <v>16</v>
      </c>
      <c r="I800" s="4" t="s">
        <v>1203</v>
      </c>
      <c r="J800" s="4" t="s">
        <v>654</v>
      </c>
      <c r="K800" s="6">
        <v>1110</v>
      </c>
      <c r="L800" s="6">
        <v>550</v>
      </c>
      <c r="M800" s="25" t="s">
        <v>2957</v>
      </c>
      <c r="N800" s="11">
        <v>461</v>
      </c>
      <c r="O800" s="27">
        <f t="shared" si="8"/>
        <v>41.531531531531527</v>
      </c>
      <c r="P800" s="27">
        <f t="shared" si="9"/>
        <v>-16.181818181818187</v>
      </c>
      <c r="Q800" s="4" t="s">
        <v>3051</v>
      </c>
      <c r="R800" s="4"/>
      <c r="S800" s="1"/>
    </row>
    <row r="801" spans="1:19" ht="42.75">
      <c r="A801" s="1"/>
      <c r="B801" s="5" t="s">
        <v>16</v>
      </c>
      <c r="C801" s="6"/>
      <c r="D801" s="6"/>
      <c r="E801" s="6"/>
      <c r="F801" s="7" t="s">
        <v>16</v>
      </c>
      <c r="G801" s="6"/>
      <c r="H801" s="7" t="s">
        <v>16</v>
      </c>
      <c r="I801" s="4" t="s">
        <v>1204</v>
      </c>
      <c r="J801" s="4" t="s">
        <v>37</v>
      </c>
      <c r="K801" s="6">
        <v>6</v>
      </c>
      <c r="L801" s="6">
        <v>2</v>
      </c>
      <c r="M801" s="25" t="s">
        <v>2957</v>
      </c>
      <c r="N801" s="11">
        <v>0</v>
      </c>
      <c r="O801" s="27">
        <f t="shared" si="8"/>
        <v>0</v>
      </c>
      <c r="P801" s="27">
        <f t="shared" si="9"/>
        <v>-100</v>
      </c>
      <c r="Q801" s="4" t="s">
        <v>1205</v>
      </c>
      <c r="R801" s="4"/>
      <c r="S801" s="1"/>
    </row>
    <row r="802" spans="1:19">
      <c r="A802" s="1"/>
      <c r="B802" s="5" t="s">
        <v>16</v>
      </c>
      <c r="C802" s="6"/>
      <c r="D802" s="6"/>
      <c r="E802" s="6"/>
      <c r="F802" s="7" t="s">
        <v>16</v>
      </c>
      <c r="G802" s="6"/>
      <c r="H802" s="7" t="s">
        <v>16</v>
      </c>
      <c r="I802" s="4" t="s">
        <v>1206</v>
      </c>
      <c r="J802" s="4" t="s">
        <v>132</v>
      </c>
      <c r="K802" s="6"/>
      <c r="L802" s="6">
        <v>0</v>
      </c>
      <c r="M802" s="25" t="s">
        <v>2957</v>
      </c>
      <c r="N802" s="11">
        <v>0</v>
      </c>
      <c r="O802" s="27" t="s">
        <v>18</v>
      </c>
      <c r="P802" s="27" t="s">
        <v>18</v>
      </c>
      <c r="Q802" s="4" t="s">
        <v>16</v>
      </c>
      <c r="R802" s="4"/>
      <c r="S802" s="1"/>
    </row>
    <row r="803" spans="1:19" ht="28.5">
      <c r="A803" s="4" t="s">
        <v>1207</v>
      </c>
      <c r="B803" s="5" t="s">
        <v>1139</v>
      </c>
      <c r="C803" s="6">
        <v>12162266</v>
      </c>
      <c r="D803" s="6">
        <v>15917189</v>
      </c>
      <c r="E803" s="6">
        <v>3754923</v>
      </c>
      <c r="F803" s="8">
        <v>30.9</v>
      </c>
      <c r="G803" s="6">
        <v>46037406</v>
      </c>
      <c r="H803" s="8">
        <v>34.6</v>
      </c>
      <c r="I803" s="4" t="s">
        <v>16</v>
      </c>
      <c r="J803" s="4" t="s">
        <v>16</v>
      </c>
      <c r="K803" s="6"/>
      <c r="L803" s="6"/>
      <c r="M803" s="6"/>
      <c r="N803" s="11"/>
      <c r="O803" s="7" t="s">
        <v>16</v>
      </c>
      <c r="P803" s="7" t="s">
        <v>16</v>
      </c>
      <c r="Q803" s="4" t="s">
        <v>16</v>
      </c>
      <c r="R803" s="4"/>
      <c r="S803" s="1"/>
    </row>
    <row r="804" spans="1:19" ht="28.5">
      <c r="A804" s="4" t="s">
        <v>1208</v>
      </c>
      <c r="B804" s="5" t="s">
        <v>16</v>
      </c>
      <c r="C804" s="6"/>
      <c r="D804" s="6"/>
      <c r="E804" s="6"/>
      <c r="F804" s="7" t="s">
        <v>16</v>
      </c>
      <c r="G804" s="6"/>
      <c r="H804" s="7" t="s">
        <v>16</v>
      </c>
      <c r="I804" s="4" t="s">
        <v>1209</v>
      </c>
      <c r="J804" s="4" t="s">
        <v>1210</v>
      </c>
      <c r="K804" s="6">
        <v>2</v>
      </c>
      <c r="L804" s="6">
        <v>1</v>
      </c>
      <c r="M804" s="6">
        <v>0</v>
      </c>
      <c r="N804" s="11">
        <v>0</v>
      </c>
      <c r="O804" s="27">
        <f>+N804/K804*100</f>
        <v>0</v>
      </c>
      <c r="P804" s="27">
        <f>-100+(N804/L804*100)</f>
        <v>-100</v>
      </c>
      <c r="Q804" s="4" t="s">
        <v>1211</v>
      </c>
      <c r="R804" s="4"/>
      <c r="S804" s="1"/>
    </row>
    <row r="805" spans="1:19" ht="42.75">
      <c r="A805" s="1"/>
      <c r="B805" s="5" t="s">
        <v>16</v>
      </c>
      <c r="C805" s="6"/>
      <c r="D805" s="6"/>
      <c r="E805" s="6"/>
      <c r="F805" s="7" t="s">
        <v>16</v>
      </c>
      <c r="G805" s="6"/>
      <c r="H805" s="7" t="s">
        <v>16</v>
      </c>
      <c r="I805" s="4" t="s">
        <v>1212</v>
      </c>
      <c r="J805" s="4" t="s">
        <v>1213</v>
      </c>
      <c r="K805" s="6">
        <v>10</v>
      </c>
      <c r="L805" s="6">
        <v>5</v>
      </c>
      <c r="M805" s="6">
        <v>7</v>
      </c>
      <c r="N805" s="11">
        <v>2</v>
      </c>
      <c r="O805" s="27">
        <f>+N805/K805*100</f>
        <v>20</v>
      </c>
      <c r="P805" s="27">
        <f>-100+(N805/L805*100)</f>
        <v>-60</v>
      </c>
      <c r="Q805" s="4" t="s">
        <v>3052</v>
      </c>
      <c r="R805" s="4"/>
      <c r="S805" s="1"/>
    </row>
    <row r="806" spans="1:19" ht="57">
      <c r="A806" s="1"/>
      <c r="B806" s="5" t="s">
        <v>16</v>
      </c>
      <c r="C806" s="6"/>
      <c r="D806" s="6"/>
      <c r="E806" s="6"/>
      <c r="F806" s="7" t="s">
        <v>16</v>
      </c>
      <c r="G806" s="6"/>
      <c r="H806" s="7" t="s">
        <v>16</v>
      </c>
      <c r="I806" s="4" t="s">
        <v>1214</v>
      </c>
      <c r="J806" s="4" t="s">
        <v>1215</v>
      </c>
      <c r="K806" s="6">
        <v>25</v>
      </c>
      <c r="L806" s="6">
        <v>12</v>
      </c>
      <c r="M806" s="6">
        <v>11</v>
      </c>
      <c r="N806" s="11">
        <v>15</v>
      </c>
      <c r="O806" s="27">
        <f>+N806/K806*100</f>
        <v>60</v>
      </c>
      <c r="P806" s="27">
        <f>-100+(N806/L806*100)</f>
        <v>25</v>
      </c>
      <c r="Q806" s="4" t="s">
        <v>1216</v>
      </c>
      <c r="R806" s="4"/>
      <c r="S806" s="1"/>
    </row>
    <row r="807" spans="1:19" ht="57">
      <c r="A807" s="1"/>
      <c r="B807" s="5" t="s">
        <v>16</v>
      </c>
      <c r="C807" s="6"/>
      <c r="D807" s="6"/>
      <c r="E807" s="6"/>
      <c r="F807" s="7" t="s">
        <v>16</v>
      </c>
      <c r="G807" s="6"/>
      <c r="H807" s="7" t="s">
        <v>16</v>
      </c>
      <c r="I807" s="4" t="s">
        <v>1217</v>
      </c>
      <c r="J807" s="4" t="s">
        <v>654</v>
      </c>
      <c r="K807" s="6">
        <v>65</v>
      </c>
      <c r="L807" s="6">
        <v>32</v>
      </c>
      <c r="M807" s="6">
        <v>31</v>
      </c>
      <c r="N807" s="11">
        <v>42</v>
      </c>
      <c r="O807" s="27">
        <f>+N807/K807*100</f>
        <v>64.615384615384613</v>
      </c>
      <c r="P807" s="27">
        <f>-100+(N807/L807*100)</f>
        <v>31.25</v>
      </c>
      <c r="Q807" s="4" t="s">
        <v>1218</v>
      </c>
      <c r="R807" s="4"/>
      <c r="S807" s="1"/>
    </row>
    <row r="808" spans="1:19" ht="71.25">
      <c r="A808" s="1"/>
      <c r="B808" s="5" t="s">
        <v>16</v>
      </c>
      <c r="C808" s="6"/>
      <c r="D808" s="6"/>
      <c r="E808" s="6"/>
      <c r="F808" s="7" t="s">
        <v>16</v>
      </c>
      <c r="G808" s="6"/>
      <c r="H808" s="7" t="s">
        <v>16</v>
      </c>
      <c r="I808" s="4" t="s">
        <v>1219</v>
      </c>
      <c r="J808" s="4" t="s">
        <v>654</v>
      </c>
      <c r="K808" s="6">
        <v>60</v>
      </c>
      <c r="L808" s="6">
        <v>30</v>
      </c>
      <c r="M808" s="6">
        <v>9</v>
      </c>
      <c r="N808" s="11">
        <v>60</v>
      </c>
      <c r="O808" s="27">
        <f>+N808/K808*100</f>
        <v>100</v>
      </c>
      <c r="P808" s="27">
        <f>-100+(N808/L808*100)</f>
        <v>100</v>
      </c>
      <c r="Q808" s="4" t="s">
        <v>1220</v>
      </c>
      <c r="R808" s="4"/>
      <c r="S808" s="1"/>
    </row>
    <row r="809" spans="1:19" s="23" customFormat="1" ht="15">
      <c r="A809" s="19" t="s">
        <v>1221</v>
      </c>
      <c r="B809" s="13" t="s">
        <v>16</v>
      </c>
      <c r="C809" s="20"/>
      <c r="D809" s="20"/>
      <c r="E809" s="20"/>
      <c r="F809" s="21" t="s">
        <v>16</v>
      </c>
      <c r="G809" s="20"/>
      <c r="H809" s="21" t="s">
        <v>16</v>
      </c>
      <c r="I809" s="19" t="s">
        <v>16</v>
      </c>
      <c r="J809" s="19" t="s">
        <v>16</v>
      </c>
      <c r="K809" s="20"/>
      <c r="L809" s="20"/>
      <c r="M809" s="20"/>
      <c r="N809" s="22"/>
      <c r="O809" s="21" t="s">
        <v>16</v>
      </c>
      <c r="P809" s="21" t="s">
        <v>16</v>
      </c>
      <c r="Q809" s="19" t="s">
        <v>16</v>
      </c>
      <c r="R809" s="19"/>
      <c r="S809" s="18"/>
    </row>
    <row r="810" spans="1:19" ht="28.5">
      <c r="A810" s="4" t="s">
        <v>1222</v>
      </c>
      <c r="B810" s="5" t="s">
        <v>1223</v>
      </c>
      <c r="C810" s="6">
        <v>40586289</v>
      </c>
      <c r="D810" s="6">
        <v>61350943</v>
      </c>
      <c r="E810" s="6">
        <v>20764654</v>
      </c>
      <c r="F810" s="8">
        <v>51.2</v>
      </c>
      <c r="G810" s="6">
        <v>125215000</v>
      </c>
      <c r="H810" s="8">
        <v>49</v>
      </c>
      <c r="I810" s="4" t="s">
        <v>16</v>
      </c>
      <c r="J810" s="4" t="s">
        <v>16</v>
      </c>
      <c r="K810" s="6"/>
      <c r="L810" s="6"/>
      <c r="M810" s="6"/>
      <c r="N810" s="11"/>
      <c r="O810" s="7" t="s">
        <v>16</v>
      </c>
      <c r="P810" s="7" t="s">
        <v>16</v>
      </c>
      <c r="Q810" s="4" t="s">
        <v>16</v>
      </c>
      <c r="R810" s="4"/>
      <c r="S810" s="1"/>
    </row>
    <row r="811" spans="1:19" ht="42.75">
      <c r="A811" s="4" t="s">
        <v>1224</v>
      </c>
      <c r="B811" s="5" t="s">
        <v>16</v>
      </c>
      <c r="C811" s="6"/>
      <c r="D811" s="6"/>
      <c r="E811" s="6"/>
      <c r="F811" s="7" t="s">
        <v>16</v>
      </c>
      <c r="G811" s="6"/>
      <c r="H811" s="7" t="s">
        <v>16</v>
      </c>
      <c r="I811" s="4" t="s">
        <v>1225</v>
      </c>
      <c r="J811" s="4" t="s">
        <v>1226</v>
      </c>
      <c r="K811" s="6">
        <v>46</v>
      </c>
      <c r="L811" s="6">
        <v>46</v>
      </c>
      <c r="M811" s="6">
        <v>46</v>
      </c>
      <c r="N811" s="11">
        <v>46</v>
      </c>
      <c r="O811" s="27">
        <f>+N811/K811*100</f>
        <v>100</v>
      </c>
      <c r="P811" s="27">
        <f>-100+(N811/L811*100)</f>
        <v>0</v>
      </c>
      <c r="Q811" s="4" t="s">
        <v>16</v>
      </c>
      <c r="R811" s="4"/>
      <c r="S811" s="1"/>
    </row>
    <row r="812" spans="1:19" ht="28.5">
      <c r="A812" s="1"/>
      <c r="B812" s="5" t="s">
        <v>16</v>
      </c>
      <c r="C812" s="6"/>
      <c r="D812" s="6"/>
      <c r="E812" s="6"/>
      <c r="F812" s="7" t="s">
        <v>16</v>
      </c>
      <c r="G812" s="6"/>
      <c r="H812" s="7" t="s">
        <v>16</v>
      </c>
      <c r="I812" s="4" t="s">
        <v>1227</v>
      </c>
      <c r="J812" s="4" t="s">
        <v>1228</v>
      </c>
      <c r="K812" s="6">
        <v>560</v>
      </c>
      <c r="L812" s="6">
        <v>560</v>
      </c>
      <c r="M812" s="6">
        <v>540</v>
      </c>
      <c r="N812" s="11">
        <v>528</v>
      </c>
      <c r="O812" s="27">
        <f t="shared" ref="O812:O822" si="10">+N812/K812*100</f>
        <v>94.285714285714278</v>
      </c>
      <c r="P812" s="27">
        <f t="shared" ref="P812:P822" si="11">-100+(N812/L812*100)</f>
        <v>-5.7142857142857224</v>
      </c>
      <c r="Q812" s="4" t="s">
        <v>1229</v>
      </c>
      <c r="R812" s="4"/>
      <c r="S812" s="1"/>
    </row>
    <row r="813" spans="1:19" ht="28.5">
      <c r="A813" s="1"/>
      <c r="B813" s="5" t="s">
        <v>16</v>
      </c>
      <c r="C813" s="6"/>
      <c r="D813" s="6"/>
      <c r="E813" s="6"/>
      <c r="F813" s="7" t="s">
        <v>16</v>
      </c>
      <c r="G813" s="6"/>
      <c r="H813" s="7" t="s">
        <v>16</v>
      </c>
      <c r="I813" s="4" t="s">
        <v>1230</v>
      </c>
      <c r="J813" s="4" t="s">
        <v>1231</v>
      </c>
      <c r="K813" s="6">
        <v>190</v>
      </c>
      <c r="L813" s="6">
        <v>79</v>
      </c>
      <c r="M813" s="6">
        <v>118</v>
      </c>
      <c r="N813" s="11">
        <v>85</v>
      </c>
      <c r="O813" s="27">
        <f t="shared" si="10"/>
        <v>44.736842105263158</v>
      </c>
      <c r="P813" s="27">
        <f t="shared" si="11"/>
        <v>7.5949367088607573</v>
      </c>
      <c r="Q813" s="4" t="s">
        <v>1232</v>
      </c>
      <c r="R813" s="4"/>
      <c r="S813" s="1"/>
    </row>
    <row r="814" spans="1:19" ht="42.75">
      <c r="A814" s="1"/>
      <c r="B814" s="5" t="s">
        <v>16</v>
      </c>
      <c r="C814" s="6"/>
      <c r="D814" s="6"/>
      <c r="E814" s="6"/>
      <c r="F814" s="7" t="s">
        <v>16</v>
      </c>
      <c r="G814" s="6"/>
      <c r="H814" s="7" t="s">
        <v>16</v>
      </c>
      <c r="I814" s="4" t="s">
        <v>1230</v>
      </c>
      <c r="J814" s="4" t="s">
        <v>1233</v>
      </c>
      <c r="K814" s="6">
        <v>220</v>
      </c>
      <c r="L814" s="6">
        <v>110</v>
      </c>
      <c r="M814" s="6">
        <v>131</v>
      </c>
      <c r="N814" s="11">
        <v>102</v>
      </c>
      <c r="O814" s="27">
        <f t="shared" si="10"/>
        <v>46.36363636363636</v>
      </c>
      <c r="P814" s="27">
        <f t="shared" si="11"/>
        <v>-7.2727272727272805</v>
      </c>
      <c r="Q814" s="4" t="s">
        <v>1234</v>
      </c>
      <c r="R814" s="4"/>
      <c r="S814" s="1"/>
    </row>
    <row r="815" spans="1:19" ht="28.5">
      <c r="A815" s="1"/>
      <c r="B815" s="5" t="s">
        <v>16</v>
      </c>
      <c r="C815" s="6"/>
      <c r="D815" s="6"/>
      <c r="E815" s="6"/>
      <c r="F815" s="7" t="s">
        <v>16</v>
      </c>
      <c r="G815" s="6"/>
      <c r="H815" s="7" t="s">
        <v>16</v>
      </c>
      <c r="I815" s="4" t="s">
        <v>1230</v>
      </c>
      <c r="J815" s="4" t="s">
        <v>1235</v>
      </c>
      <c r="K815" s="6">
        <v>25</v>
      </c>
      <c r="L815" s="6">
        <v>15</v>
      </c>
      <c r="M815" s="28" t="s">
        <v>2973</v>
      </c>
      <c r="N815" s="11">
        <v>23</v>
      </c>
      <c r="O815" s="27">
        <f t="shared" si="10"/>
        <v>92</v>
      </c>
      <c r="P815" s="27">
        <f t="shared" si="11"/>
        <v>53.333333333333343</v>
      </c>
      <c r="Q815" s="4" t="s">
        <v>1236</v>
      </c>
      <c r="R815" s="4"/>
      <c r="S815" s="1"/>
    </row>
    <row r="816" spans="1:19" ht="28.5">
      <c r="A816" s="1"/>
      <c r="B816" s="5" t="s">
        <v>16</v>
      </c>
      <c r="C816" s="6"/>
      <c r="D816" s="6"/>
      <c r="E816" s="6"/>
      <c r="F816" s="7" t="s">
        <v>16</v>
      </c>
      <c r="G816" s="6"/>
      <c r="H816" s="7" t="s">
        <v>16</v>
      </c>
      <c r="I816" s="4" t="s">
        <v>1237</v>
      </c>
      <c r="J816" s="4" t="s">
        <v>1238</v>
      </c>
      <c r="K816" s="6">
        <v>115</v>
      </c>
      <c r="L816" s="6">
        <v>54</v>
      </c>
      <c r="M816" s="6">
        <v>54</v>
      </c>
      <c r="N816" s="11">
        <v>54</v>
      </c>
      <c r="O816" s="27">
        <f t="shared" si="10"/>
        <v>46.956521739130437</v>
      </c>
      <c r="P816" s="27">
        <f t="shared" si="11"/>
        <v>0</v>
      </c>
      <c r="Q816" s="4" t="s">
        <v>16</v>
      </c>
      <c r="R816" s="4"/>
      <c r="S816" s="1"/>
    </row>
    <row r="817" spans="1:19" ht="42.75">
      <c r="A817" s="1"/>
      <c r="B817" s="5" t="s">
        <v>16</v>
      </c>
      <c r="C817" s="6"/>
      <c r="D817" s="6"/>
      <c r="E817" s="6"/>
      <c r="F817" s="7" t="s">
        <v>16</v>
      </c>
      <c r="G817" s="6"/>
      <c r="H817" s="7" t="s">
        <v>16</v>
      </c>
      <c r="I817" s="4" t="s">
        <v>1239</v>
      </c>
      <c r="J817" s="4" t="s">
        <v>1240</v>
      </c>
      <c r="K817" s="6">
        <v>24</v>
      </c>
      <c r="L817" s="6">
        <v>24</v>
      </c>
      <c r="M817" s="6">
        <v>24</v>
      </c>
      <c r="N817" s="11">
        <v>24</v>
      </c>
      <c r="O817" s="27">
        <f t="shared" si="10"/>
        <v>100</v>
      </c>
      <c r="P817" s="27">
        <f t="shared" si="11"/>
        <v>0</v>
      </c>
      <c r="Q817" s="4" t="s">
        <v>16</v>
      </c>
      <c r="R817" s="4"/>
      <c r="S817" s="1"/>
    </row>
    <row r="818" spans="1:19" ht="28.5">
      <c r="A818" s="1"/>
      <c r="B818" s="5" t="s">
        <v>16</v>
      </c>
      <c r="C818" s="6"/>
      <c r="D818" s="6"/>
      <c r="E818" s="6"/>
      <c r="F818" s="7" t="s">
        <v>16</v>
      </c>
      <c r="G818" s="6"/>
      <c r="H818" s="7" t="s">
        <v>16</v>
      </c>
      <c r="I818" s="4" t="s">
        <v>1241</v>
      </c>
      <c r="J818" s="4" t="s">
        <v>1242</v>
      </c>
      <c r="K818" s="6">
        <v>355</v>
      </c>
      <c r="L818" s="6">
        <v>355</v>
      </c>
      <c r="M818" s="6">
        <v>348</v>
      </c>
      <c r="N818" s="11">
        <v>361</v>
      </c>
      <c r="O818" s="27">
        <f t="shared" si="10"/>
        <v>101.69014084507042</v>
      </c>
      <c r="P818" s="27">
        <f t="shared" si="11"/>
        <v>1.6901408450704167</v>
      </c>
      <c r="Q818" s="4" t="s">
        <v>3053</v>
      </c>
      <c r="R818" s="4"/>
      <c r="S818" s="1"/>
    </row>
    <row r="819" spans="1:19" ht="42.75">
      <c r="A819" s="1"/>
      <c r="B819" s="5" t="s">
        <v>16</v>
      </c>
      <c r="C819" s="6"/>
      <c r="D819" s="6"/>
      <c r="E819" s="6"/>
      <c r="F819" s="7" t="s">
        <v>16</v>
      </c>
      <c r="G819" s="6"/>
      <c r="H819" s="7" t="s">
        <v>16</v>
      </c>
      <c r="I819" s="4" t="s">
        <v>1243</v>
      </c>
      <c r="J819" s="4" t="s">
        <v>1244</v>
      </c>
      <c r="K819" s="6">
        <v>730</v>
      </c>
      <c r="L819" s="6">
        <v>730</v>
      </c>
      <c r="M819" s="6">
        <v>724</v>
      </c>
      <c r="N819" s="11">
        <v>730</v>
      </c>
      <c r="O819" s="27">
        <f t="shared" si="10"/>
        <v>100</v>
      </c>
      <c r="P819" s="27">
        <f t="shared" si="11"/>
        <v>0</v>
      </c>
      <c r="Q819" s="4" t="s">
        <v>16</v>
      </c>
      <c r="R819" s="4"/>
      <c r="S819" s="1"/>
    </row>
    <row r="820" spans="1:19" ht="42.75">
      <c r="A820" s="1"/>
      <c r="B820" s="5" t="s">
        <v>16</v>
      </c>
      <c r="C820" s="6"/>
      <c r="D820" s="6"/>
      <c r="E820" s="6"/>
      <c r="F820" s="7" t="s">
        <v>16</v>
      </c>
      <c r="G820" s="6"/>
      <c r="H820" s="7" t="s">
        <v>16</v>
      </c>
      <c r="I820" s="4" t="s">
        <v>1245</v>
      </c>
      <c r="J820" s="4" t="s">
        <v>1246</v>
      </c>
      <c r="K820" s="6">
        <v>270</v>
      </c>
      <c r="L820" s="6">
        <v>270</v>
      </c>
      <c r="M820" s="6">
        <v>282</v>
      </c>
      <c r="N820" s="11">
        <v>274</v>
      </c>
      <c r="O820" s="27">
        <f t="shared" si="10"/>
        <v>101.48148148148148</v>
      </c>
      <c r="P820" s="27">
        <f t="shared" si="11"/>
        <v>1.481481481481481</v>
      </c>
      <c r="Q820" s="4" t="s">
        <v>1247</v>
      </c>
      <c r="R820" s="4"/>
      <c r="S820" s="1"/>
    </row>
    <row r="821" spans="1:19" ht="28.5">
      <c r="A821" s="1"/>
      <c r="B821" s="5" t="s">
        <v>16</v>
      </c>
      <c r="C821" s="6"/>
      <c r="D821" s="6"/>
      <c r="E821" s="6"/>
      <c r="F821" s="7" t="s">
        <v>16</v>
      </c>
      <c r="G821" s="6"/>
      <c r="H821" s="7" t="s">
        <v>16</v>
      </c>
      <c r="I821" s="4" t="s">
        <v>1248</v>
      </c>
      <c r="J821" s="4" t="s">
        <v>1249</v>
      </c>
      <c r="K821" s="6">
        <v>8</v>
      </c>
      <c r="L821" s="6">
        <v>8</v>
      </c>
      <c r="M821" s="6">
        <v>4</v>
      </c>
      <c r="N821" s="11">
        <v>8</v>
      </c>
      <c r="O821" s="27">
        <f t="shared" si="10"/>
        <v>100</v>
      </c>
      <c r="P821" s="27">
        <f t="shared" si="11"/>
        <v>0</v>
      </c>
      <c r="Q821" s="4" t="s">
        <v>16</v>
      </c>
      <c r="R821" s="4"/>
      <c r="S821" s="1"/>
    </row>
    <row r="822" spans="1:19" ht="42.75">
      <c r="A822" s="1"/>
      <c r="B822" s="5" t="s">
        <v>16</v>
      </c>
      <c r="C822" s="6"/>
      <c r="D822" s="6"/>
      <c r="E822" s="6"/>
      <c r="F822" s="7" t="s">
        <v>16</v>
      </c>
      <c r="G822" s="6"/>
      <c r="H822" s="7" t="s">
        <v>16</v>
      </c>
      <c r="I822" s="4" t="s">
        <v>1250</v>
      </c>
      <c r="J822" s="4" t="s">
        <v>1215</v>
      </c>
      <c r="K822" s="6">
        <v>585</v>
      </c>
      <c r="L822" s="6">
        <v>319</v>
      </c>
      <c r="M822" s="6">
        <v>295</v>
      </c>
      <c r="N822" s="11">
        <v>403</v>
      </c>
      <c r="O822" s="27">
        <f t="shared" si="10"/>
        <v>68.888888888888886</v>
      </c>
      <c r="P822" s="27">
        <f t="shared" si="11"/>
        <v>26.332288401253919</v>
      </c>
      <c r="Q822" s="4" t="s">
        <v>1251</v>
      </c>
      <c r="R822" s="4"/>
      <c r="S822" s="1"/>
    </row>
    <row r="823" spans="1:19" s="23" customFormat="1" ht="30">
      <c r="A823" s="19" t="s">
        <v>1252</v>
      </c>
      <c r="B823" s="13" t="s">
        <v>16</v>
      </c>
      <c r="C823" s="20"/>
      <c r="D823" s="20"/>
      <c r="E823" s="20"/>
      <c r="F823" s="21" t="s">
        <v>16</v>
      </c>
      <c r="G823" s="20"/>
      <c r="H823" s="21" t="s">
        <v>16</v>
      </c>
      <c r="I823" s="19" t="s">
        <v>16</v>
      </c>
      <c r="J823" s="19" t="s">
        <v>16</v>
      </c>
      <c r="K823" s="20"/>
      <c r="L823" s="20"/>
      <c r="M823" s="20"/>
      <c r="N823" s="22"/>
      <c r="O823" s="21" t="s">
        <v>16</v>
      </c>
      <c r="P823" s="21" t="s">
        <v>16</v>
      </c>
      <c r="Q823" s="19" t="s">
        <v>16</v>
      </c>
      <c r="R823" s="19"/>
      <c r="S823" s="18"/>
    </row>
    <row r="824" spans="1:19" ht="28.5">
      <c r="A824" s="4" t="s">
        <v>1253</v>
      </c>
      <c r="B824" s="5" t="s">
        <v>1223</v>
      </c>
      <c r="C824" s="6">
        <v>110280101</v>
      </c>
      <c r="D824" s="6">
        <v>144381910</v>
      </c>
      <c r="E824" s="6">
        <v>34101809</v>
      </c>
      <c r="F824" s="8">
        <v>30.9</v>
      </c>
      <c r="G824" s="6">
        <v>305746400</v>
      </c>
      <c r="H824" s="8">
        <v>47.2</v>
      </c>
      <c r="I824" s="4" t="s">
        <v>16</v>
      </c>
      <c r="J824" s="4" t="s">
        <v>16</v>
      </c>
      <c r="K824" s="6"/>
      <c r="L824" s="6"/>
      <c r="M824" s="6"/>
      <c r="N824" s="11"/>
      <c r="O824" s="7" t="s">
        <v>16</v>
      </c>
      <c r="P824" s="7" t="s">
        <v>16</v>
      </c>
      <c r="Q824" s="4" t="s">
        <v>16</v>
      </c>
      <c r="R824" s="4"/>
      <c r="S824" s="1"/>
    </row>
    <row r="825" spans="1:19" ht="42.75">
      <c r="A825" s="4" t="s">
        <v>1254</v>
      </c>
      <c r="B825" s="5" t="s">
        <v>16</v>
      </c>
      <c r="C825" s="6"/>
      <c r="D825" s="6"/>
      <c r="E825" s="6"/>
      <c r="F825" s="7" t="s">
        <v>16</v>
      </c>
      <c r="G825" s="6"/>
      <c r="H825" s="7" t="s">
        <v>16</v>
      </c>
      <c r="I825" s="4" t="s">
        <v>1093</v>
      </c>
      <c r="J825" s="4" t="s">
        <v>1255</v>
      </c>
      <c r="K825" s="6">
        <v>88</v>
      </c>
      <c r="L825" s="6">
        <v>42</v>
      </c>
      <c r="M825" s="6">
        <v>41</v>
      </c>
      <c r="N825" s="11">
        <v>44</v>
      </c>
      <c r="O825" s="27">
        <f>+N825/K825*100</f>
        <v>50</v>
      </c>
      <c r="P825" s="27">
        <f>-100+(N825/L825*100)</f>
        <v>4.7619047619047734</v>
      </c>
      <c r="Q825" s="4" t="s">
        <v>1256</v>
      </c>
      <c r="R825" s="4"/>
      <c r="S825" s="1"/>
    </row>
    <row r="826" spans="1:19" ht="57">
      <c r="A826" s="1"/>
      <c r="B826" s="5" t="s">
        <v>16</v>
      </c>
      <c r="C826" s="6"/>
      <c r="D826" s="6"/>
      <c r="E826" s="6"/>
      <c r="F826" s="7" t="s">
        <v>16</v>
      </c>
      <c r="G826" s="6"/>
      <c r="H826" s="7" t="s">
        <v>16</v>
      </c>
      <c r="I826" s="4" t="s">
        <v>1257</v>
      </c>
      <c r="J826" s="4" t="s">
        <v>76</v>
      </c>
      <c r="K826" s="6">
        <v>404</v>
      </c>
      <c r="L826" s="6">
        <v>200</v>
      </c>
      <c r="M826" s="6">
        <v>442</v>
      </c>
      <c r="N826" s="11">
        <v>204</v>
      </c>
      <c r="O826" s="27">
        <f t="shared" ref="O826:O831" si="12">+N826/K826*100</f>
        <v>50.495049504950494</v>
      </c>
      <c r="P826" s="27">
        <f t="shared" ref="P826:P831" si="13">-100+(N826/L826*100)</f>
        <v>2</v>
      </c>
      <c r="Q826" s="4" t="s">
        <v>3054</v>
      </c>
      <c r="R826" s="4"/>
      <c r="S826" s="1"/>
    </row>
    <row r="827" spans="1:19" ht="42.75">
      <c r="A827" s="1"/>
      <c r="B827" s="5" t="s">
        <v>16</v>
      </c>
      <c r="C827" s="6"/>
      <c r="D827" s="6"/>
      <c r="E827" s="6"/>
      <c r="F827" s="7" t="s">
        <v>16</v>
      </c>
      <c r="G827" s="6"/>
      <c r="H827" s="7" t="s">
        <v>16</v>
      </c>
      <c r="I827" s="4" t="s">
        <v>1258</v>
      </c>
      <c r="J827" s="4" t="s">
        <v>76</v>
      </c>
      <c r="K827" s="6">
        <v>1532</v>
      </c>
      <c r="L827" s="6">
        <v>766</v>
      </c>
      <c r="M827" s="6">
        <v>392</v>
      </c>
      <c r="N827" s="11">
        <v>374</v>
      </c>
      <c r="O827" s="27">
        <f t="shared" si="12"/>
        <v>24.412532637075717</v>
      </c>
      <c r="P827" s="27">
        <f t="shared" si="13"/>
        <v>-51.174934725848566</v>
      </c>
      <c r="Q827" s="4" t="s">
        <v>3055</v>
      </c>
      <c r="R827" s="4"/>
      <c r="S827" s="1"/>
    </row>
    <row r="828" spans="1:19" ht="28.5">
      <c r="A828" s="1"/>
      <c r="B828" s="5" t="s">
        <v>16</v>
      </c>
      <c r="C828" s="6"/>
      <c r="D828" s="6"/>
      <c r="E828" s="6"/>
      <c r="F828" s="7" t="s">
        <v>16</v>
      </c>
      <c r="G828" s="6"/>
      <c r="H828" s="7" t="s">
        <v>16</v>
      </c>
      <c r="I828" s="4" t="s">
        <v>1259</v>
      </c>
      <c r="J828" s="4" t="s">
        <v>1260</v>
      </c>
      <c r="K828" s="6">
        <v>12</v>
      </c>
      <c r="L828" s="6">
        <v>6</v>
      </c>
      <c r="M828" s="6">
        <v>1</v>
      </c>
      <c r="N828" s="11">
        <v>4</v>
      </c>
      <c r="O828" s="27">
        <f t="shared" si="12"/>
        <v>33.333333333333329</v>
      </c>
      <c r="P828" s="27">
        <f t="shared" si="13"/>
        <v>-33.333333333333343</v>
      </c>
      <c r="Q828" s="4" t="s">
        <v>1261</v>
      </c>
      <c r="R828" s="4"/>
      <c r="S828" s="1"/>
    </row>
    <row r="829" spans="1:19" s="23" customFormat="1" ht="15">
      <c r="A829" s="19" t="s">
        <v>1262</v>
      </c>
      <c r="B829" s="13" t="s">
        <v>16</v>
      </c>
      <c r="C829" s="20"/>
      <c r="D829" s="20"/>
      <c r="E829" s="20"/>
      <c r="F829" s="21" t="s">
        <v>16</v>
      </c>
      <c r="G829" s="20"/>
      <c r="H829" s="21" t="s">
        <v>16</v>
      </c>
      <c r="I829" s="19" t="s">
        <v>16</v>
      </c>
      <c r="J829" s="19" t="s">
        <v>16</v>
      </c>
      <c r="K829" s="20"/>
      <c r="L829" s="20"/>
      <c r="M829" s="20"/>
      <c r="N829" s="22"/>
      <c r="O829" s="27"/>
      <c r="P829" s="27"/>
      <c r="Q829" s="19" t="s">
        <v>16</v>
      </c>
      <c r="R829" s="19"/>
      <c r="S829" s="18"/>
    </row>
    <row r="830" spans="1:19" ht="28.5">
      <c r="A830" s="4" t="s">
        <v>1263</v>
      </c>
      <c r="B830" s="5" t="s">
        <v>181</v>
      </c>
      <c r="C830" s="6">
        <v>33094469</v>
      </c>
      <c r="D830" s="6">
        <v>46972870</v>
      </c>
      <c r="E830" s="6">
        <v>13878401</v>
      </c>
      <c r="F830" s="8">
        <v>41.9</v>
      </c>
      <c r="G830" s="6">
        <v>109512000</v>
      </c>
      <c r="H830" s="8">
        <v>42.9</v>
      </c>
      <c r="I830" s="4" t="s">
        <v>16</v>
      </c>
      <c r="J830" s="4" t="s">
        <v>16</v>
      </c>
      <c r="K830" s="6"/>
      <c r="L830" s="6"/>
      <c r="M830" s="6"/>
      <c r="N830" s="11"/>
      <c r="O830" s="27"/>
      <c r="P830" s="27"/>
      <c r="Q830" s="4" t="s">
        <v>16</v>
      </c>
      <c r="R830" s="4"/>
      <c r="S830" s="1"/>
    </row>
    <row r="831" spans="1:19" ht="42.75">
      <c r="A831" s="4" t="s">
        <v>1264</v>
      </c>
      <c r="B831" s="5" t="s">
        <v>16</v>
      </c>
      <c r="C831" s="6"/>
      <c r="D831" s="6"/>
      <c r="E831" s="6"/>
      <c r="F831" s="7" t="s">
        <v>16</v>
      </c>
      <c r="G831" s="6"/>
      <c r="H831" s="7" t="s">
        <v>16</v>
      </c>
      <c r="I831" s="4" t="s">
        <v>1265</v>
      </c>
      <c r="J831" s="4" t="s">
        <v>91</v>
      </c>
      <c r="K831" s="6">
        <v>2100</v>
      </c>
      <c r="L831" s="6">
        <v>915</v>
      </c>
      <c r="M831" s="6">
        <v>1225</v>
      </c>
      <c r="N831" s="11">
        <v>746</v>
      </c>
      <c r="O831" s="27">
        <f t="shared" si="12"/>
        <v>35.523809523809526</v>
      </c>
      <c r="P831" s="27">
        <f t="shared" si="13"/>
        <v>-18.469945355191257</v>
      </c>
      <c r="Q831" s="4" t="s">
        <v>3056</v>
      </c>
      <c r="R831" s="4"/>
      <c r="S831" s="1"/>
    </row>
    <row r="832" spans="1:19" s="23" customFormat="1" ht="45">
      <c r="A832" s="19" t="s">
        <v>1266</v>
      </c>
      <c r="B832" s="13" t="s">
        <v>16</v>
      </c>
      <c r="C832" s="20">
        <f>SUM(C754:C831)</f>
        <v>511757608</v>
      </c>
      <c r="D832" s="20">
        <f>SUM(D754:D831)</f>
        <v>2085288336</v>
      </c>
      <c r="E832" s="20">
        <f>+D832-C832</f>
        <v>1573530728</v>
      </c>
      <c r="F832" s="21" t="s">
        <v>16</v>
      </c>
      <c r="G832" s="20">
        <f>SUM(G754:G831)</f>
        <v>5898616141</v>
      </c>
      <c r="H832" s="21" t="s">
        <v>16</v>
      </c>
      <c r="I832" s="19" t="s">
        <v>16</v>
      </c>
      <c r="J832" s="19" t="s">
        <v>16</v>
      </c>
      <c r="K832" s="20"/>
      <c r="L832" s="20"/>
      <c r="M832" s="20"/>
      <c r="N832" s="22"/>
      <c r="O832" s="21" t="s">
        <v>16</v>
      </c>
      <c r="P832" s="21" t="s">
        <v>16</v>
      </c>
      <c r="Q832" s="19" t="s">
        <v>16</v>
      </c>
      <c r="R832" s="19"/>
      <c r="S832" s="18"/>
    </row>
    <row r="833" spans="1:19">
      <c r="A833" s="16" t="s">
        <v>1267</v>
      </c>
      <c r="B833" s="17" t="s">
        <v>16</v>
      </c>
      <c r="C833" s="17"/>
      <c r="D833" s="17"/>
      <c r="E833" s="17"/>
      <c r="F833" s="17" t="s">
        <v>16</v>
      </c>
      <c r="G833" s="17"/>
      <c r="H833" s="17" t="s">
        <v>16</v>
      </c>
      <c r="I833" s="17" t="s">
        <v>16</v>
      </c>
      <c r="J833" s="17" t="s">
        <v>16</v>
      </c>
      <c r="K833" s="17"/>
      <c r="L833" s="17"/>
      <c r="M833" s="17"/>
      <c r="N833" s="17"/>
      <c r="O833" s="17" t="s">
        <v>16</v>
      </c>
      <c r="P833" s="17" t="s">
        <v>16</v>
      </c>
      <c r="Q833" s="17" t="s">
        <v>16</v>
      </c>
    </row>
    <row r="834" spans="1:19" s="23" customFormat="1" ht="15">
      <c r="A834" s="19" t="s">
        <v>1268</v>
      </c>
      <c r="B834" s="13" t="s">
        <v>16</v>
      </c>
      <c r="C834" s="20"/>
      <c r="D834" s="20"/>
      <c r="E834" s="20"/>
      <c r="F834" s="21" t="s">
        <v>16</v>
      </c>
      <c r="G834" s="20"/>
      <c r="H834" s="21" t="s">
        <v>16</v>
      </c>
      <c r="I834" s="19" t="s">
        <v>16</v>
      </c>
      <c r="J834" s="19" t="s">
        <v>16</v>
      </c>
      <c r="K834" s="20"/>
      <c r="L834" s="20"/>
      <c r="M834" s="20"/>
      <c r="N834" s="22"/>
      <c r="O834" s="21" t="s">
        <v>16</v>
      </c>
      <c r="P834" s="21" t="s">
        <v>16</v>
      </c>
      <c r="Q834" s="19" t="s">
        <v>16</v>
      </c>
      <c r="R834" s="19"/>
      <c r="S834" s="18"/>
    </row>
    <row r="835" spans="1:19" ht="28.5">
      <c r="A835" s="4" t="s">
        <v>1269</v>
      </c>
      <c r="B835" s="5" t="s">
        <v>1101</v>
      </c>
      <c r="C835" s="6">
        <v>138178120</v>
      </c>
      <c r="D835" s="6">
        <v>226926377</v>
      </c>
      <c r="E835" s="6">
        <v>88748257</v>
      </c>
      <c r="F835" s="8">
        <v>64.2</v>
      </c>
      <c r="G835" s="6">
        <v>724111257</v>
      </c>
      <c r="H835" s="8">
        <v>31.3</v>
      </c>
      <c r="I835" s="4" t="s">
        <v>16</v>
      </c>
      <c r="J835" s="4" t="s">
        <v>16</v>
      </c>
      <c r="K835" s="6"/>
      <c r="L835" s="6"/>
      <c r="M835" s="6"/>
      <c r="N835" s="11"/>
      <c r="O835" s="7" t="s">
        <v>16</v>
      </c>
      <c r="P835" s="7" t="s">
        <v>16</v>
      </c>
      <c r="Q835" s="4" t="s">
        <v>16</v>
      </c>
      <c r="R835" s="4"/>
      <c r="S835" s="1"/>
    </row>
    <row r="836" spans="1:19" ht="42.75">
      <c r="A836" s="4" t="s">
        <v>1270</v>
      </c>
      <c r="B836" s="5" t="s">
        <v>16</v>
      </c>
      <c r="C836" s="6"/>
      <c r="D836" s="6"/>
      <c r="E836" s="6"/>
      <c r="F836" s="7" t="s">
        <v>16</v>
      </c>
      <c r="G836" s="6"/>
      <c r="H836" s="7" t="s">
        <v>16</v>
      </c>
      <c r="I836" s="4" t="s">
        <v>1271</v>
      </c>
      <c r="J836" s="4" t="s">
        <v>272</v>
      </c>
      <c r="K836" s="6">
        <v>735</v>
      </c>
      <c r="L836" s="6">
        <v>360</v>
      </c>
      <c r="M836" s="6">
        <v>639</v>
      </c>
      <c r="N836" s="11">
        <v>361</v>
      </c>
      <c r="O836" s="9">
        <v>49.1</v>
      </c>
      <c r="P836" s="9">
        <v>0.3</v>
      </c>
      <c r="Q836" s="4" t="s">
        <v>3220</v>
      </c>
      <c r="R836" s="4"/>
      <c r="S836" s="1"/>
    </row>
    <row r="837" spans="1:19" ht="42.75">
      <c r="A837" s="1"/>
      <c r="B837" s="5" t="s">
        <v>16</v>
      </c>
      <c r="C837" s="6"/>
      <c r="D837" s="6"/>
      <c r="E837" s="6"/>
      <c r="F837" s="7" t="s">
        <v>16</v>
      </c>
      <c r="G837" s="6"/>
      <c r="H837" s="7" t="s">
        <v>16</v>
      </c>
      <c r="I837" s="4" t="s">
        <v>1271</v>
      </c>
      <c r="J837" s="4" t="s">
        <v>1272</v>
      </c>
      <c r="K837" s="6">
        <v>1470</v>
      </c>
      <c r="L837" s="6">
        <v>720</v>
      </c>
      <c r="M837" s="6">
        <v>1626</v>
      </c>
      <c r="N837" s="11">
        <v>1192</v>
      </c>
      <c r="O837" s="9">
        <v>81.099999999999994</v>
      </c>
      <c r="P837" s="9">
        <v>65.599999999999994</v>
      </c>
      <c r="Q837" s="4" t="s">
        <v>3221</v>
      </c>
      <c r="R837" s="4"/>
      <c r="S837" s="1"/>
    </row>
    <row r="838" spans="1:19" ht="42.75">
      <c r="A838" s="1"/>
      <c r="B838" s="5" t="s">
        <v>16</v>
      </c>
      <c r="C838" s="6"/>
      <c r="D838" s="6"/>
      <c r="E838" s="6"/>
      <c r="F838" s="7" t="s">
        <v>16</v>
      </c>
      <c r="G838" s="6"/>
      <c r="H838" s="7" t="s">
        <v>16</v>
      </c>
      <c r="I838" s="4" t="s">
        <v>1273</v>
      </c>
      <c r="J838" s="4" t="s">
        <v>1274</v>
      </c>
      <c r="K838" s="6">
        <v>128340</v>
      </c>
      <c r="L838" s="6">
        <v>51336</v>
      </c>
      <c r="M838" s="6">
        <v>39914</v>
      </c>
      <c r="N838" s="11">
        <v>41810</v>
      </c>
      <c r="O838" s="9">
        <v>32.6</v>
      </c>
      <c r="P838" s="9">
        <v>-18.600000000000001</v>
      </c>
      <c r="Q838" s="4" t="s">
        <v>1275</v>
      </c>
      <c r="R838" s="4"/>
      <c r="S838" s="1"/>
    </row>
    <row r="839" spans="1:19" ht="42.75">
      <c r="A839" s="1"/>
      <c r="B839" s="5" t="s">
        <v>16</v>
      </c>
      <c r="C839" s="6"/>
      <c r="D839" s="6"/>
      <c r="E839" s="6"/>
      <c r="F839" s="7" t="s">
        <v>16</v>
      </c>
      <c r="G839" s="6"/>
      <c r="H839" s="7" t="s">
        <v>16</v>
      </c>
      <c r="I839" s="4" t="s">
        <v>1276</v>
      </c>
      <c r="J839" s="4" t="s">
        <v>1274</v>
      </c>
      <c r="K839" s="6">
        <v>60</v>
      </c>
      <c r="L839" s="6">
        <v>30</v>
      </c>
      <c r="M839" s="6">
        <v>0</v>
      </c>
      <c r="N839" s="11">
        <v>0</v>
      </c>
      <c r="O839" s="7" t="s">
        <v>18</v>
      </c>
      <c r="P839" s="7" t="s">
        <v>18</v>
      </c>
      <c r="Q839" s="4" t="s">
        <v>1277</v>
      </c>
      <c r="R839" s="4"/>
      <c r="S839" s="1"/>
    </row>
    <row r="840" spans="1:19" ht="28.5">
      <c r="A840" s="1"/>
      <c r="B840" s="5" t="s">
        <v>16</v>
      </c>
      <c r="C840" s="6"/>
      <c r="D840" s="6"/>
      <c r="E840" s="6"/>
      <c r="F840" s="7" t="s">
        <v>16</v>
      </c>
      <c r="G840" s="6"/>
      <c r="H840" s="7" t="s">
        <v>16</v>
      </c>
      <c r="I840" s="4" t="s">
        <v>1278</v>
      </c>
      <c r="J840" s="4" t="s">
        <v>1279</v>
      </c>
      <c r="K840" s="6">
        <v>100</v>
      </c>
      <c r="L840" s="6">
        <v>50</v>
      </c>
      <c r="M840" s="6">
        <v>8</v>
      </c>
      <c r="N840" s="11">
        <v>78</v>
      </c>
      <c r="O840" s="9">
        <v>78</v>
      </c>
      <c r="P840" s="9">
        <v>56</v>
      </c>
      <c r="Q840" s="4" t="s">
        <v>1280</v>
      </c>
      <c r="R840" s="4"/>
      <c r="S840" s="1"/>
    </row>
    <row r="841" spans="1:19" ht="42.75">
      <c r="A841" s="1"/>
      <c r="B841" s="5" t="s">
        <v>16</v>
      </c>
      <c r="C841" s="6"/>
      <c r="D841" s="6"/>
      <c r="E841" s="6"/>
      <c r="F841" s="7" t="s">
        <v>16</v>
      </c>
      <c r="G841" s="6"/>
      <c r="H841" s="7" t="s">
        <v>16</v>
      </c>
      <c r="I841" s="4" t="s">
        <v>1281</v>
      </c>
      <c r="J841" s="4" t="s">
        <v>1279</v>
      </c>
      <c r="K841" s="6">
        <v>100</v>
      </c>
      <c r="L841" s="6">
        <v>65</v>
      </c>
      <c r="M841" s="6">
        <v>46</v>
      </c>
      <c r="N841" s="11">
        <v>9</v>
      </c>
      <c r="O841" s="9">
        <v>9</v>
      </c>
      <c r="P841" s="9">
        <v>-86.2</v>
      </c>
      <c r="Q841" s="4" t="s">
        <v>3222</v>
      </c>
      <c r="R841" s="4"/>
      <c r="S841" s="1"/>
    </row>
    <row r="842" spans="1:19" ht="42.75">
      <c r="A842" s="1"/>
      <c r="B842" s="5" t="s">
        <v>16</v>
      </c>
      <c r="C842" s="6"/>
      <c r="D842" s="6"/>
      <c r="E842" s="6"/>
      <c r="F842" s="7" t="s">
        <v>16</v>
      </c>
      <c r="G842" s="6"/>
      <c r="H842" s="7" t="s">
        <v>16</v>
      </c>
      <c r="I842" s="4" t="s">
        <v>1282</v>
      </c>
      <c r="J842" s="4" t="s">
        <v>272</v>
      </c>
      <c r="K842" s="6">
        <v>8433</v>
      </c>
      <c r="L842" s="6">
        <v>6957</v>
      </c>
      <c r="M842" s="6">
        <v>16904</v>
      </c>
      <c r="N842" s="11">
        <v>6318</v>
      </c>
      <c r="O842" s="9">
        <v>74.900000000000006</v>
      </c>
      <c r="P842" s="9">
        <v>-9.1999999999999993</v>
      </c>
      <c r="Q842" s="4" t="s">
        <v>3223</v>
      </c>
      <c r="R842" s="4"/>
      <c r="S842" s="1"/>
    </row>
    <row r="843" spans="1:19" ht="71.25">
      <c r="A843" s="1"/>
      <c r="B843" s="5" t="s">
        <v>16</v>
      </c>
      <c r="C843" s="6"/>
      <c r="D843" s="6"/>
      <c r="E843" s="6"/>
      <c r="F843" s="7" t="s">
        <v>16</v>
      </c>
      <c r="G843" s="6"/>
      <c r="H843" s="7" t="s">
        <v>16</v>
      </c>
      <c r="I843" s="4" t="s">
        <v>1283</v>
      </c>
      <c r="J843" s="4" t="s">
        <v>1284</v>
      </c>
      <c r="K843" s="6">
        <v>11</v>
      </c>
      <c r="L843" s="6">
        <v>9</v>
      </c>
      <c r="M843" s="6">
        <v>13</v>
      </c>
      <c r="N843" s="11">
        <v>3</v>
      </c>
      <c r="O843" s="9">
        <v>27.3</v>
      </c>
      <c r="P843" s="9">
        <v>-66.7</v>
      </c>
      <c r="Q843" s="4" t="s">
        <v>1285</v>
      </c>
      <c r="R843" s="4"/>
      <c r="S843" s="1"/>
    </row>
    <row r="844" spans="1:19" ht="42.75">
      <c r="A844" s="1"/>
      <c r="B844" s="5" t="s">
        <v>16</v>
      </c>
      <c r="C844" s="6"/>
      <c r="D844" s="6"/>
      <c r="E844" s="6"/>
      <c r="F844" s="7" t="s">
        <v>16</v>
      </c>
      <c r="G844" s="6"/>
      <c r="H844" s="7" t="s">
        <v>16</v>
      </c>
      <c r="I844" s="4" t="s">
        <v>1286</v>
      </c>
      <c r="J844" s="4" t="s">
        <v>248</v>
      </c>
      <c r="K844" s="6">
        <v>15</v>
      </c>
      <c r="L844" s="6">
        <v>8</v>
      </c>
      <c r="M844" s="6">
        <v>9</v>
      </c>
      <c r="N844" s="11">
        <v>9</v>
      </c>
      <c r="O844" s="9">
        <v>60</v>
      </c>
      <c r="P844" s="9">
        <v>12.5</v>
      </c>
      <c r="Q844" s="4" t="s">
        <v>1287</v>
      </c>
      <c r="R844" s="4"/>
      <c r="S844" s="1"/>
    </row>
    <row r="845" spans="1:19" ht="42.75">
      <c r="A845" s="1"/>
      <c r="B845" s="5" t="s">
        <v>16</v>
      </c>
      <c r="C845" s="6"/>
      <c r="D845" s="6"/>
      <c r="E845" s="6"/>
      <c r="F845" s="7" t="s">
        <v>16</v>
      </c>
      <c r="G845" s="6"/>
      <c r="H845" s="7" t="s">
        <v>16</v>
      </c>
      <c r="I845" s="4" t="s">
        <v>1288</v>
      </c>
      <c r="J845" s="4" t="s">
        <v>1289</v>
      </c>
      <c r="K845" s="6">
        <v>1500</v>
      </c>
      <c r="L845" s="6">
        <v>250</v>
      </c>
      <c r="M845" s="6">
        <v>0</v>
      </c>
      <c r="N845" s="11">
        <v>208</v>
      </c>
      <c r="O845" s="9">
        <v>13.9</v>
      </c>
      <c r="P845" s="9">
        <v>-16.8</v>
      </c>
      <c r="Q845" s="4" t="s">
        <v>1290</v>
      </c>
      <c r="R845" s="4"/>
      <c r="S845" s="1"/>
    </row>
    <row r="846" spans="1:19" ht="57">
      <c r="A846" s="1"/>
      <c r="B846" s="5" t="s">
        <v>16</v>
      </c>
      <c r="C846" s="6"/>
      <c r="D846" s="6"/>
      <c r="E846" s="6"/>
      <c r="F846" s="7" t="s">
        <v>16</v>
      </c>
      <c r="G846" s="6"/>
      <c r="H846" s="7" t="s">
        <v>16</v>
      </c>
      <c r="I846" s="4" t="s">
        <v>1291</v>
      </c>
      <c r="J846" s="4" t="s">
        <v>1292</v>
      </c>
      <c r="K846" s="6">
        <v>140</v>
      </c>
      <c r="L846" s="6">
        <v>56</v>
      </c>
      <c r="M846" s="6">
        <v>3</v>
      </c>
      <c r="N846" s="11">
        <v>19</v>
      </c>
      <c r="O846" s="9">
        <v>13.6</v>
      </c>
      <c r="P846" s="9">
        <v>-66.099999999999994</v>
      </c>
      <c r="Q846" s="4" t="s">
        <v>1293</v>
      </c>
      <c r="R846" s="4"/>
      <c r="S846" s="1"/>
    </row>
    <row r="847" spans="1:19" ht="42.75">
      <c r="A847" s="1"/>
      <c r="B847" s="5" t="s">
        <v>16</v>
      </c>
      <c r="C847" s="6"/>
      <c r="D847" s="6"/>
      <c r="E847" s="6"/>
      <c r="F847" s="7" t="s">
        <v>16</v>
      </c>
      <c r="G847" s="6"/>
      <c r="H847" s="7" t="s">
        <v>16</v>
      </c>
      <c r="I847" s="4" t="s">
        <v>1294</v>
      </c>
      <c r="J847" s="4" t="s">
        <v>1295</v>
      </c>
      <c r="K847" s="6">
        <v>9000</v>
      </c>
      <c r="L847" s="6">
        <v>4700</v>
      </c>
      <c r="M847" s="6">
        <v>4668</v>
      </c>
      <c r="N847" s="11">
        <v>10894</v>
      </c>
      <c r="O847" s="9">
        <v>121</v>
      </c>
      <c r="P847" s="9">
        <v>131.80000000000001</v>
      </c>
      <c r="Q847" s="4" t="s">
        <v>1296</v>
      </c>
      <c r="R847" s="4"/>
      <c r="S847" s="1"/>
    </row>
    <row r="848" spans="1:19" ht="28.5">
      <c r="A848" s="1"/>
      <c r="B848" s="5" t="s">
        <v>16</v>
      </c>
      <c r="C848" s="6"/>
      <c r="D848" s="6"/>
      <c r="E848" s="6"/>
      <c r="F848" s="7" t="s">
        <v>16</v>
      </c>
      <c r="G848" s="6"/>
      <c r="H848" s="7" t="s">
        <v>16</v>
      </c>
      <c r="I848" s="4" t="s">
        <v>1297</v>
      </c>
      <c r="J848" s="4" t="s">
        <v>272</v>
      </c>
      <c r="K848" s="6">
        <v>210</v>
      </c>
      <c r="L848" s="6">
        <v>10</v>
      </c>
      <c r="M848" s="6">
        <v>0</v>
      </c>
      <c r="N848" s="11">
        <v>10</v>
      </c>
      <c r="O848" s="9">
        <v>4.8</v>
      </c>
      <c r="P848" s="9">
        <v>0</v>
      </c>
      <c r="Q848" s="4" t="s">
        <v>16</v>
      </c>
      <c r="R848" s="4"/>
      <c r="S848" s="1"/>
    </row>
    <row r="849" spans="1:19" ht="42.75">
      <c r="A849" s="1"/>
      <c r="B849" s="5" t="s">
        <v>16</v>
      </c>
      <c r="C849" s="6"/>
      <c r="D849" s="6"/>
      <c r="E849" s="6"/>
      <c r="F849" s="7" t="s">
        <v>16</v>
      </c>
      <c r="G849" s="6"/>
      <c r="H849" s="7" t="s">
        <v>16</v>
      </c>
      <c r="I849" s="4" t="s">
        <v>1298</v>
      </c>
      <c r="J849" s="4" t="s">
        <v>272</v>
      </c>
      <c r="K849" s="6">
        <v>30</v>
      </c>
      <c r="L849" s="6">
        <v>0</v>
      </c>
      <c r="M849" s="6">
        <v>0</v>
      </c>
      <c r="N849" s="11">
        <v>0</v>
      </c>
      <c r="O849" s="7" t="s">
        <v>18</v>
      </c>
      <c r="P849" s="9">
        <v>0</v>
      </c>
      <c r="Q849" s="4" t="s">
        <v>16</v>
      </c>
      <c r="R849" s="4"/>
      <c r="S849" s="1"/>
    </row>
    <row r="850" spans="1:19" ht="42.75">
      <c r="A850" s="1"/>
      <c r="B850" s="5" t="s">
        <v>16</v>
      </c>
      <c r="C850" s="6"/>
      <c r="D850" s="6"/>
      <c r="E850" s="6"/>
      <c r="F850" s="7" t="s">
        <v>16</v>
      </c>
      <c r="G850" s="6"/>
      <c r="H850" s="7" t="s">
        <v>16</v>
      </c>
      <c r="I850" s="4" t="s">
        <v>1299</v>
      </c>
      <c r="J850" s="4" t="s">
        <v>272</v>
      </c>
      <c r="K850" s="6">
        <v>300</v>
      </c>
      <c r="L850" s="6">
        <v>100</v>
      </c>
      <c r="M850" s="6">
        <v>0</v>
      </c>
      <c r="N850" s="11">
        <v>80</v>
      </c>
      <c r="O850" s="9">
        <v>26.7</v>
      </c>
      <c r="P850" s="9">
        <v>-20</v>
      </c>
      <c r="Q850" s="4" t="s">
        <v>1300</v>
      </c>
      <c r="R850" s="4"/>
      <c r="S850" s="1"/>
    </row>
    <row r="851" spans="1:19" ht="42.75">
      <c r="A851" s="1"/>
      <c r="B851" s="5" t="s">
        <v>16</v>
      </c>
      <c r="C851" s="6"/>
      <c r="D851" s="6"/>
      <c r="E851" s="6"/>
      <c r="F851" s="7" t="s">
        <v>16</v>
      </c>
      <c r="G851" s="6"/>
      <c r="H851" s="7" t="s">
        <v>16</v>
      </c>
      <c r="I851" s="4" t="s">
        <v>1301</v>
      </c>
      <c r="J851" s="4" t="s">
        <v>270</v>
      </c>
      <c r="K851" s="6">
        <v>25</v>
      </c>
      <c r="L851" s="6">
        <v>2</v>
      </c>
      <c r="M851" s="6">
        <v>0</v>
      </c>
      <c r="N851" s="11">
        <v>0</v>
      </c>
      <c r="O851" s="7" t="s">
        <v>18</v>
      </c>
      <c r="P851" s="7" t="s">
        <v>18</v>
      </c>
      <c r="Q851" s="4" t="s">
        <v>1300</v>
      </c>
      <c r="R851" s="4"/>
      <c r="S851" s="1"/>
    </row>
    <row r="852" spans="1:19" ht="85.5">
      <c r="A852" s="1"/>
      <c r="B852" s="5" t="s">
        <v>16</v>
      </c>
      <c r="C852" s="6"/>
      <c r="D852" s="6"/>
      <c r="E852" s="6"/>
      <c r="F852" s="7" t="s">
        <v>16</v>
      </c>
      <c r="G852" s="6"/>
      <c r="H852" s="7" t="s">
        <v>16</v>
      </c>
      <c r="I852" s="4" t="s">
        <v>1302</v>
      </c>
      <c r="J852" s="4" t="s">
        <v>270</v>
      </c>
      <c r="K852" s="6">
        <v>10800</v>
      </c>
      <c r="L852" s="6">
        <v>5025</v>
      </c>
      <c r="M852" s="6">
        <v>635</v>
      </c>
      <c r="N852" s="11">
        <v>769</v>
      </c>
      <c r="O852" s="9">
        <v>7.1</v>
      </c>
      <c r="P852" s="9">
        <v>-84.7</v>
      </c>
      <c r="Q852" s="4" t="s">
        <v>1303</v>
      </c>
      <c r="R852" s="4"/>
      <c r="S852" s="1"/>
    </row>
    <row r="853" spans="1:19" ht="28.5">
      <c r="A853" s="1"/>
      <c r="B853" s="5" t="s">
        <v>16</v>
      </c>
      <c r="C853" s="6"/>
      <c r="D853" s="6"/>
      <c r="E853" s="6"/>
      <c r="F853" s="7" t="s">
        <v>16</v>
      </c>
      <c r="G853" s="6"/>
      <c r="H853" s="7" t="s">
        <v>16</v>
      </c>
      <c r="I853" s="4" t="s">
        <v>1304</v>
      </c>
      <c r="J853" s="4" t="s">
        <v>1305</v>
      </c>
      <c r="K853" s="6">
        <v>150</v>
      </c>
      <c r="L853" s="6">
        <v>120</v>
      </c>
      <c r="M853" s="6">
        <v>30</v>
      </c>
      <c r="N853" s="11">
        <v>62</v>
      </c>
      <c r="O853" s="9">
        <v>41.3</v>
      </c>
      <c r="P853" s="9">
        <v>-48.3</v>
      </c>
      <c r="Q853" s="4" t="s">
        <v>3224</v>
      </c>
      <c r="R853" s="4"/>
      <c r="S853" s="1"/>
    </row>
    <row r="854" spans="1:19" ht="28.5">
      <c r="A854" s="1"/>
      <c r="B854" s="5" t="s">
        <v>16</v>
      </c>
      <c r="C854" s="6"/>
      <c r="D854" s="6"/>
      <c r="E854" s="6"/>
      <c r="F854" s="7" t="s">
        <v>16</v>
      </c>
      <c r="G854" s="6"/>
      <c r="H854" s="7" t="s">
        <v>16</v>
      </c>
      <c r="I854" s="4" t="s">
        <v>1304</v>
      </c>
      <c r="J854" s="4" t="s">
        <v>1306</v>
      </c>
      <c r="K854" s="6">
        <v>5</v>
      </c>
      <c r="L854" s="6">
        <v>4</v>
      </c>
      <c r="M854" s="6">
        <v>1</v>
      </c>
      <c r="N854" s="11">
        <v>2</v>
      </c>
      <c r="O854" s="9">
        <v>40</v>
      </c>
      <c r="P854" s="9">
        <v>-50</v>
      </c>
      <c r="Q854" s="4" t="s">
        <v>3224</v>
      </c>
      <c r="R854" s="4"/>
      <c r="S854" s="1"/>
    </row>
    <row r="855" spans="1:19" ht="28.5">
      <c r="A855" s="4" t="s">
        <v>1307</v>
      </c>
      <c r="B855" s="5" t="s">
        <v>1101</v>
      </c>
      <c r="C855" s="6">
        <v>44696252</v>
      </c>
      <c r="D855" s="6">
        <v>104270558</v>
      </c>
      <c r="E855" s="6">
        <v>59574306</v>
      </c>
      <c r="F855" s="8">
        <v>133.30000000000001</v>
      </c>
      <c r="G855" s="6">
        <v>361024312</v>
      </c>
      <c r="H855" s="8">
        <v>28.9</v>
      </c>
      <c r="I855" s="4" t="s">
        <v>16</v>
      </c>
      <c r="J855" s="4" t="s">
        <v>16</v>
      </c>
      <c r="K855" s="6"/>
      <c r="L855" s="6"/>
      <c r="M855" s="6"/>
      <c r="N855" s="11"/>
      <c r="O855" s="7" t="s">
        <v>16</v>
      </c>
      <c r="P855" s="7" t="s">
        <v>16</v>
      </c>
      <c r="Q855" s="4" t="s">
        <v>16</v>
      </c>
      <c r="R855" s="4"/>
      <c r="S855" s="1"/>
    </row>
    <row r="856" spans="1:19" ht="28.5">
      <c r="A856" s="4" t="s">
        <v>1308</v>
      </c>
      <c r="B856" s="5" t="s">
        <v>16</v>
      </c>
      <c r="C856" s="6"/>
      <c r="D856" s="6"/>
      <c r="E856" s="6"/>
      <c r="F856" s="7" t="s">
        <v>16</v>
      </c>
      <c r="G856" s="6"/>
      <c r="H856" s="7" t="s">
        <v>16</v>
      </c>
      <c r="I856" s="4" t="s">
        <v>1309</v>
      </c>
      <c r="J856" s="4" t="s">
        <v>110</v>
      </c>
      <c r="K856" s="6">
        <v>305</v>
      </c>
      <c r="L856" s="6">
        <v>127</v>
      </c>
      <c r="M856" s="6">
        <v>110</v>
      </c>
      <c r="N856" s="11">
        <v>105</v>
      </c>
      <c r="O856" s="9">
        <v>34.4</v>
      </c>
      <c r="P856" s="9">
        <v>-17.3</v>
      </c>
      <c r="Q856" s="4" t="s">
        <v>1310</v>
      </c>
      <c r="R856" s="4"/>
      <c r="S856" s="1"/>
    </row>
    <row r="857" spans="1:19" ht="57">
      <c r="A857" s="1"/>
      <c r="B857" s="5" t="s">
        <v>16</v>
      </c>
      <c r="C857" s="6"/>
      <c r="D857" s="6"/>
      <c r="E857" s="6"/>
      <c r="F857" s="7" t="s">
        <v>16</v>
      </c>
      <c r="G857" s="6"/>
      <c r="H857" s="7" t="s">
        <v>16</v>
      </c>
      <c r="I857" s="4" t="s">
        <v>1311</v>
      </c>
      <c r="J857" s="4" t="s">
        <v>143</v>
      </c>
      <c r="K857" s="6">
        <v>1632</v>
      </c>
      <c r="L857" s="6">
        <v>810</v>
      </c>
      <c r="M857" s="6">
        <v>704</v>
      </c>
      <c r="N857" s="11">
        <v>795</v>
      </c>
      <c r="O857" s="9">
        <v>48.7</v>
      </c>
      <c r="P857" s="9">
        <v>-1.9</v>
      </c>
      <c r="Q857" s="4" t="s">
        <v>1312</v>
      </c>
      <c r="R857" s="4"/>
      <c r="S857" s="1"/>
    </row>
    <row r="858" spans="1:19" ht="28.5">
      <c r="A858" s="1"/>
      <c r="B858" s="5" t="s">
        <v>16</v>
      </c>
      <c r="C858" s="6"/>
      <c r="D858" s="6"/>
      <c r="E858" s="6"/>
      <c r="F858" s="7" t="s">
        <v>16</v>
      </c>
      <c r="G858" s="6"/>
      <c r="H858" s="7" t="s">
        <v>16</v>
      </c>
      <c r="I858" s="4" t="s">
        <v>1313</v>
      </c>
      <c r="J858" s="4" t="s">
        <v>143</v>
      </c>
      <c r="K858" s="6">
        <v>212</v>
      </c>
      <c r="L858" s="6">
        <v>99</v>
      </c>
      <c r="M858" s="6">
        <v>86</v>
      </c>
      <c r="N858" s="11">
        <v>35</v>
      </c>
      <c r="O858" s="9">
        <v>16.5</v>
      </c>
      <c r="P858" s="9">
        <v>-64.599999999999994</v>
      </c>
      <c r="Q858" s="4" t="s">
        <v>1314</v>
      </c>
      <c r="R858" s="4"/>
      <c r="S858" s="1"/>
    </row>
    <row r="859" spans="1:19" ht="57">
      <c r="A859" s="1"/>
      <c r="B859" s="5" t="s">
        <v>16</v>
      </c>
      <c r="C859" s="6"/>
      <c r="D859" s="6"/>
      <c r="E859" s="6"/>
      <c r="F859" s="7" t="s">
        <v>16</v>
      </c>
      <c r="G859" s="6"/>
      <c r="H859" s="7" t="s">
        <v>16</v>
      </c>
      <c r="I859" s="4" t="s">
        <v>1315</v>
      </c>
      <c r="J859" s="4" t="s">
        <v>143</v>
      </c>
      <c r="K859" s="6">
        <v>27000</v>
      </c>
      <c r="L859" s="6">
        <v>13500</v>
      </c>
      <c r="M859" s="6">
        <v>13807</v>
      </c>
      <c r="N859" s="11">
        <v>1872</v>
      </c>
      <c r="O859" s="9">
        <v>6.9</v>
      </c>
      <c r="P859" s="9">
        <v>-86.1</v>
      </c>
      <c r="Q859" s="4" t="s">
        <v>1316</v>
      </c>
      <c r="R859" s="4"/>
      <c r="S859" s="1"/>
    </row>
    <row r="860" spans="1:19" ht="42.75">
      <c r="A860" s="1"/>
      <c r="B860" s="5" t="s">
        <v>16</v>
      </c>
      <c r="C860" s="6"/>
      <c r="D860" s="6"/>
      <c r="E860" s="6"/>
      <c r="F860" s="7" t="s">
        <v>16</v>
      </c>
      <c r="G860" s="6"/>
      <c r="H860" s="7" t="s">
        <v>16</v>
      </c>
      <c r="I860" s="4" t="s">
        <v>1317</v>
      </c>
      <c r="J860" s="4" t="s">
        <v>294</v>
      </c>
      <c r="K860" s="6">
        <v>1625</v>
      </c>
      <c r="L860" s="6">
        <v>750</v>
      </c>
      <c r="M860" s="6">
        <v>459</v>
      </c>
      <c r="N860" s="11">
        <v>613</v>
      </c>
      <c r="O860" s="9">
        <v>37.700000000000003</v>
      </c>
      <c r="P860" s="9">
        <v>-18.3</v>
      </c>
      <c r="Q860" s="4" t="s">
        <v>1318</v>
      </c>
      <c r="R860" s="4"/>
      <c r="S860" s="1"/>
    </row>
    <row r="861" spans="1:19" ht="99.75">
      <c r="A861" s="1"/>
      <c r="B861" s="5" t="s">
        <v>16</v>
      </c>
      <c r="C861" s="6"/>
      <c r="D861" s="6"/>
      <c r="E861" s="6"/>
      <c r="F861" s="7" t="s">
        <v>16</v>
      </c>
      <c r="G861" s="6"/>
      <c r="H861" s="7" t="s">
        <v>16</v>
      </c>
      <c r="I861" s="4" t="s">
        <v>1319</v>
      </c>
      <c r="J861" s="4" t="s">
        <v>272</v>
      </c>
      <c r="K861" s="6">
        <v>16462</v>
      </c>
      <c r="L861" s="6">
        <v>8299</v>
      </c>
      <c r="M861" s="6">
        <v>4577</v>
      </c>
      <c r="N861" s="11">
        <v>6990</v>
      </c>
      <c r="O861" s="9">
        <v>42.5</v>
      </c>
      <c r="P861" s="9">
        <v>-15.8</v>
      </c>
      <c r="Q861" s="4" t="s">
        <v>3225</v>
      </c>
      <c r="R861" s="4"/>
      <c r="S861" s="1"/>
    </row>
    <row r="862" spans="1:19" ht="28.5">
      <c r="A862" s="1"/>
      <c r="B862" s="5" t="s">
        <v>16</v>
      </c>
      <c r="C862" s="6"/>
      <c r="D862" s="6"/>
      <c r="E862" s="6"/>
      <c r="F862" s="7" t="s">
        <v>16</v>
      </c>
      <c r="G862" s="6"/>
      <c r="H862" s="7" t="s">
        <v>16</v>
      </c>
      <c r="I862" s="4" t="s">
        <v>1320</v>
      </c>
      <c r="J862" s="4" t="s">
        <v>1321</v>
      </c>
      <c r="K862" s="6">
        <v>144</v>
      </c>
      <c r="L862" s="6">
        <v>137</v>
      </c>
      <c r="M862" s="6">
        <v>100</v>
      </c>
      <c r="N862" s="11">
        <v>87</v>
      </c>
      <c r="O862" s="9">
        <v>60.4</v>
      </c>
      <c r="P862" s="9">
        <v>-36.5</v>
      </c>
      <c r="Q862" s="4" t="s">
        <v>1322</v>
      </c>
      <c r="R862" s="4"/>
      <c r="S862" s="1"/>
    </row>
    <row r="863" spans="1:19" ht="28.5">
      <c r="A863" s="1"/>
      <c r="B863" s="5" t="s">
        <v>16</v>
      </c>
      <c r="C863" s="6"/>
      <c r="D863" s="6"/>
      <c r="E863" s="6"/>
      <c r="F863" s="7" t="s">
        <v>16</v>
      </c>
      <c r="G863" s="6"/>
      <c r="H863" s="7" t="s">
        <v>16</v>
      </c>
      <c r="I863" s="4" t="s">
        <v>1323</v>
      </c>
      <c r="J863" s="4" t="s">
        <v>1321</v>
      </c>
      <c r="K863" s="6">
        <v>3411</v>
      </c>
      <c r="L863" s="6">
        <v>1607</v>
      </c>
      <c r="M863" s="6">
        <v>1014</v>
      </c>
      <c r="N863" s="11">
        <v>1769</v>
      </c>
      <c r="O863" s="9">
        <v>51.9</v>
      </c>
      <c r="P863" s="9">
        <v>10.1</v>
      </c>
      <c r="Q863" s="4" t="s">
        <v>1324</v>
      </c>
      <c r="R863" s="4"/>
      <c r="S863" s="1"/>
    </row>
    <row r="864" spans="1:19" ht="28.5">
      <c r="A864" s="1"/>
      <c r="B864" s="5" t="s">
        <v>16</v>
      </c>
      <c r="C864" s="6"/>
      <c r="D864" s="6"/>
      <c r="E864" s="6"/>
      <c r="F864" s="7" t="s">
        <v>16</v>
      </c>
      <c r="G864" s="6"/>
      <c r="H864" s="7" t="s">
        <v>16</v>
      </c>
      <c r="I864" s="4" t="s">
        <v>1325</v>
      </c>
      <c r="J864" s="4" t="s">
        <v>37</v>
      </c>
      <c r="K864" s="6">
        <v>50</v>
      </c>
      <c r="L864" s="6">
        <v>22</v>
      </c>
      <c r="M864" s="6">
        <v>15</v>
      </c>
      <c r="N864" s="11">
        <v>22</v>
      </c>
      <c r="O864" s="9">
        <v>44</v>
      </c>
      <c r="P864" s="9">
        <v>0</v>
      </c>
      <c r="Q864" s="4" t="s">
        <v>16</v>
      </c>
      <c r="R864" s="4"/>
      <c r="S864" s="1"/>
    </row>
    <row r="865" spans="1:19" ht="28.5">
      <c r="A865" s="1"/>
      <c r="B865" s="5" t="s">
        <v>16</v>
      </c>
      <c r="C865" s="6"/>
      <c r="D865" s="6"/>
      <c r="E865" s="6"/>
      <c r="F865" s="7" t="s">
        <v>16</v>
      </c>
      <c r="G865" s="6"/>
      <c r="H865" s="7" t="s">
        <v>16</v>
      </c>
      <c r="I865" s="4" t="s">
        <v>1326</v>
      </c>
      <c r="J865" s="4" t="s">
        <v>143</v>
      </c>
      <c r="K865" s="6">
        <v>1699</v>
      </c>
      <c r="L865" s="6">
        <v>769</v>
      </c>
      <c r="M865" s="6">
        <v>759</v>
      </c>
      <c r="N865" s="11">
        <v>698</v>
      </c>
      <c r="O865" s="9">
        <v>41.1</v>
      </c>
      <c r="P865" s="9">
        <v>-9.1999999999999993</v>
      </c>
      <c r="Q865" s="4" t="s">
        <v>1327</v>
      </c>
      <c r="R865" s="4"/>
      <c r="S865" s="1"/>
    </row>
    <row r="866" spans="1:19" ht="28.5">
      <c r="A866" s="1"/>
      <c r="B866" s="5" t="s">
        <v>16</v>
      </c>
      <c r="C866" s="6"/>
      <c r="D866" s="6"/>
      <c r="E866" s="6"/>
      <c r="F866" s="7" t="s">
        <v>16</v>
      </c>
      <c r="G866" s="6"/>
      <c r="H866" s="7" t="s">
        <v>16</v>
      </c>
      <c r="I866" s="4" t="s">
        <v>1328</v>
      </c>
      <c r="J866" s="4" t="s">
        <v>143</v>
      </c>
      <c r="K866" s="6">
        <v>600</v>
      </c>
      <c r="L866" s="6">
        <v>290</v>
      </c>
      <c r="M866" s="6">
        <v>243</v>
      </c>
      <c r="N866" s="11">
        <v>257</v>
      </c>
      <c r="O866" s="9">
        <v>42.8</v>
      </c>
      <c r="P866" s="9">
        <v>-11.4</v>
      </c>
      <c r="Q866" s="4" t="s">
        <v>1329</v>
      </c>
      <c r="R866" s="4"/>
      <c r="S866" s="1"/>
    </row>
    <row r="867" spans="1:19" s="23" customFormat="1" ht="30">
      <c r="A867" s="19" t="s">
        <v>1330</v>
      </c>
      <c r="B867" s="13" t="s">
        <v>16</v>
      </c>
      <c r="C867" s="20"/>
      <c r="D867" s="20"/>
      <c r="E867" s="20"/>
      <c r="F867" s="21" t="s">
        <v>16</v>
      </c>
      <c r="G867" s="20"/>
      <c r="H867" s="21" t="s">
        <v>16</v>
      </c>
      <c r="I867" s="19" t="s">
        <v>16</v>
      </c>
      <c r="J867" s="19" t="s">
        <v>16</v>
      </c>
      <c r="K867" s="20"/>
      <c r="L867" s="20"/>
      <c r="M867" s="20"/>
      <c r="N867" s="22"/>
      <c r="O867" s="21" t="s">
        <v>16</v>
      </c>
      <c r="P867" s="21" t="s">
        <v>16</v>
      </c>
      <c r="Q867" s="19" t="s">
        <v>16</v>
      </c>
      <c r="R867" s="19"/>
      <c r="S867" s="18"/>
    </row>
    <row r="868" spans="1:19" ht="28.5">
      <c r="A868" s="4" t="s">
        <v>1331</v>
      </c>
      <c r="B868" s="5" t="s">
        <v>1332</v>
      </c>
      <c r="C868" s="6">
        <v>0</v>
      </c>
      <c r="D868" s="6">
        <v>122530</v>
      </c>
      <c r="E868" s="6">
        <v>122530</v>
      </c>
      <c r="F868" s="7" t="s">
        <v>18</v>
      </c>
      <c r="G868" s="6">
        <v>300000</v>
      </c>
      <c r="H868" s="8">
        <v>40.799999999999997</v>
      </c>
      <c r="I868" s="4" t="s">
        <v>16</v>
      </c>
      <c r="J868" s="4" t="s">
        <v>16</v>
      </c>
      <c r="K868" s="6"/>
      <c r="L868" s="6"/>
      <c r="M868" s="6"/>
      <c r="N868" s="11"/>
      <c r="O868" s="7" t="s">
        <v>16</v>
      </c>
      <c r="P868" s="7" t="s">
        <v>16</v>
      </c>
      <c r="Q868" s="4" t="s">
        <v>16</v>
      </c>
      <c r="R868" s="4"/>
      <c r="S868" s="1"/>
    </row>
    <row r="869" spans="1:19">
      <c r="A869" s="1"/>
      <c r="B869" s="5" t="s">
        <v>570</v>
      </c>
      <c r="C869" s="6">
        <v>308013829</v>
      </c>
      <c r="D869" s="6">
        <v>475615686</v>
      </c>
      <c r="E869" s="6">
        <v>167601857</v>
      </c>
      <c r="F869" s="8">
        <v>54.4</v>
      </c>
      <c r="G869" s="6">
        <v>925668902</v>
      </c>
      <c r="H869" s="8">
        <v>51.4</v>
      </c>
      <c r="I869" s="4" t="s">
        <v>16</v>
      </c>
      <c r="J869" s="4" t="s">
        <v>16</v>
      </c>
      <c r="K869" s="6"/>
      <c r="L869" s="6"/>
      <c r="M869" s="6"/>
      <c r="N869" s="11"/>
      <c r="O869" s="7" t="s">
        <v>16</v>
      </c>
      <c r="P869" s="7" t="s">
        <v>16</v>
      </c>
      <c r="Q869" s="4" t="s">
        <v>16</v>
      </c>
      <c r="R869" s="4"/>
      <c r="S869" s="1"/>
    </row>
    <row r="870" spans="1:19" ht="42.75">
      <c r="A870" s="4" t="s">
        <v>1333</v>
      </c>
      <c r="B870" s="5" t="s">
        <v>16</v>
      </c>
      <c r="C870" s="6"/>
      <c r="D870" s="6"/>
      <c r="E870" s="6"/>
      <c r="F870" s="7" t="s">
        <v>16</v>
      </c>
      <c r="G870" s="6"/>
      <c r="H870" s="7" t="s">
        <v>16</v>
      </c>
      <c r="I870" s="4" t="s">
        <v>1334</v>
      </c>
      <c r="J870" s="4" t="s">
        <v>1335</v>
      </c>
      <c r="K870" s="6">
        <v>27500</v>
      </c>
      <c r="L870" s="6">
        <v>13600</v>
      </c>
      <c r="M870" s="6">
        <v>11281</v>
      </c>
      <c r="N870" s="11">
        <v>10119</v>
      </c>
      <c r="O870" s="9">
        <v>36.799999999999997</v>
      </c>
      <c r="P870" s="9">
        <v>-25.6</v>
      </c>
      <c r="Q870" s="4" t="s">
        <v>1336</v>
      </c>
      <c r="R870" s="4"/>
      <c r="S870" s="1"/>
    </row>
    <row r="871" spans="1:19" ht="28.5">
      <c r="A871" s="1"/>
      <c r="B871" s="5" t="s">
        <v>16</v>
      </c>
      <c r="C871" s="6"/>
      <c r="D871" s="6"/>
      <c r="E871" s="6"/>
      <c r="F871" s="7" t="s">
        <v>16</v>
      </c>
      <c r="G871" s="6"/>
      <c r="H871" s="7" t="s">
        <v>16</v>
      </c>
      <c r="I871" s="4" t="s">
        <v>1337</v>
      </c>
      <c r="J871" s="4" t="s">
        <v>1335</v>
      </c>
      <c r="K871" s="6">
        <v>14315</v>
      </c>
      <c r="L871" s="6">
        <v>7000</v>
      </c>
      <c r="M871" s="6">
        <v>6228</v>
      </c>
      <c r="N871" s="11">
        <v>6476</v>
      </c>
      <c r="O871" s="9">
        <v>45.2</v>
      </c>
      <c r="P871" s="9">
        <v>-7.5</v>
      </c>
      <c r="Q871" s="4" t="s">
        <v>1338</v>
      </c>
      <c r="R871" s="4"/>
      <c r="S871" s="1"/>
    </row>
    <row r="872" spans="1:19" ht="28.5">
      <c r="A872" s="1"/>
      <c r="B872" s="5" t="s">
        <v>16</v>
      </c>
      <c r="C872" s="6"/>
      <c r="D872" s="6"/>
      <c r="E872" s="6"/>
      <c r="F872" s="7" t="s">
        <v>16</v>
      </c>
      <c r="G872" s="6"/>
      <c r="H872" s="7" t="s">
        <v>16</v>
      </c>
      <c r="I872" s="4" t="s">
        <v>1339</v>
      </c>
      <c r="J872" s="4" t="s">
        <v>1335</v>
      </c>
      <c r="K872" s="6">
        <v>141</v>
      </c>
      <c r="L872" s="6">
        <v>68</v>
      </c>
      <c r="M872" s="6">
        <v>52</v>
      </c>
      <c r="N872" s="11">
        <v>66</v>
      </c>
      <c r="O872" s="9">
        <v>46.8</v>
      </c>
      <c r="P872" s="9">
        <v>-2.9</v>
      </c>
      <c r="Q872" s="4" t="s">
        <v>1340</v>
      </c>
      <c r="R872" s="4"/>
      <c r="S872" s="1"/>
    </row>
    <row r="873" spans="1:19" ht="42.75">
      <c r="A873" s="1"/>
      <c r="B873" s="5" t="s">
        <v>16</v>
      </c>
      <c r="C873" s="6"/>
      <c r="D873" s="6"/>
      <c r="E873" s="6"/>
      <c r="F873" s="7" t="s">
        <v>16</v>
      </c>
      <c r="G873" s="6"/>
      <c r="H873" s="7" t="s">
        <v>16</v>
      </c>
      <c r="I873" s="4" t="s">
        <v>1341</v>
      </c>
      <c r="J873" s="4" t="s">
        <v>272</v>
      </c>
      <c r="K873" s="6">
        <v>13272</v>
      </c>
      <c r="L873" s="6">
        <v>6636</v>
      </c>
      <c r="M873" s="28" t="s">
        <v>2973</v>
      </c>
      <c r="N873" s="11">
        <v>2936</v>
      </c>
      <c r="O873" s="9">
        <v>22.1</v>
      </c>
      <c r="P873" s="9">
        <v>-55.8</v>
      </c>
      <c r="Q873" s="4" t="s">
        <v>1342</v>
      </c>
      <c r="R873" s="4"/>
      <c r="S873" s="1"/>
    </row>
    <row r="874" spans="1:19" s="23" customFormat="1" ht="30">
      <c r="A874" s="19" t="s">
        <v>1343</v>
      </c>
      <c r="B874" s="13" t="s">
        <v>16</v>
      </c>
      <c r="C874" s="20"/>
      <c r="D874" s="20"/>
      <c r="E874" s="20"/>
      <c r="F874" s="21" t="s">
        <v>16</v>
      </c>
      <c r="G874" s="20"/>
      <c r="H874" s="21" t="s">
        <v>16</v>
      </c>
      <c r="I874" s="19" t="s">
        <v>16</v>
      </c>
      <c r="J874" s="19" t="s">
        <v>16</v>
      </c>
      <c r="K874" s="20"/>
      <c r="L874" s="20"/>
      <c r="M874" s="20"/>
      <c r="N874" s="22"/>
      <c r="O874" s="21" t="s">
        <v>16</v>
      </c>
      <c r="P874" s="21" t="s">
        <v>16</v>
      </c>
      <c r="Q874" s="19" t="s">
        <v>16</v>
      </c>
      <c r="R874" s="19"/>
      <c r="S874" s="18"/>
    </row>
    <row r="875" spans="1:19" ht="28.5">
      <c r="A875" s="4" t="s">
        <v>1344</v>
      </c>
      <c r="B875" s="5" t="s">
        <v>1101</v>
      </c>
      <c r="C875" s="6">
        <v>54310436</v>
      </c>
      <c r="D875" s="6">
        <v>71910482</v>
      </c>
      <c r="E875" s="6">
        <v>17600046</v>
      </c>
      <c r="F875" s="8">
        <v>32.4</v>
      </c>
      <c r="G875" s="6">
        <v>173506560</v>
      </c>
      <c r="H875" s="8">
        <v>41.4</v>
      </c>
      <c r="I875" s="4" t="s">
        <v>16</v>
      </c>
      <c r="J875" s="4" t="s">
        <v>16</v>
      </c>
      <c r="K875" s="6"/>
      <c r="L875" s="6"/>
      <c r="M875" s="6"/>
      <c r="N875" s="11"/>
      <c r="O875" s="7" t="s">
        <v>16</v>
      </c>
      <c r="P875" s="7" t="s">
        <v>16</v>
      </c>
      <c r="Q875" s="4" t="s">
        <v>16</v>
      </c>
      <c r="R875" s="4"/>
      <c r="S875" s="1"/>
    </row>
    <row r="876" spans="1:19" ht="28.5">
      <c r="A876" s="4" t="s">
        <v>1345</v>
      </c>
      <c r="B876" s="5" t="s">
        <v>16</v>
      </c>
      <c r="C876" s="6"/>
      <c r="D876" s="6"/>
      <c r="E876" s="6"/>
      <c r="F876" s="7" t="s">
        <v>16</v>
      </c>
      <c r="G876" s="6"/>
      <c r="H876" s="7" t="s">
        <v>16</v>
      </c>
      <c r="I876" s="4" t="s">
        <v>1346</v>
      </c>
      <c r="J876" s="4" t="s">
        <v>1347</v>
      </c>
      <c r="K876" s="6">
        <v>1380</v>
      </c>
      <c r="L876" s="6">
        <v>720</v>
      </c>
      <c r="M876" s="6">
        <v>681</v>
      </c>
      <c r="N876" s="11">
        <v>798</v>
      </c>
      <c r="O876" s="9">
        <v>57.8</v>
      </c>
      <c r="P876" s="9">
        <v>10.8</v>
      </c>
      <c r="Q876" s="4" t="s">
        <v>1348</v>
      </c>
      <c r="R876" s="4"/>
      <c r="S876" s="1"/>
    </row>
    <row r="877" spans="1:19" ht="42.75">
      <c r="A877" s="1"/>
      <c r="B877" s="5" t="s">
        <v>16</v>
      </c>
      <c r="C877" s="6"/>
      <c r="D877" s="6"/>
      <c r="E877" s="6"/>
      <c r="F877" s="7" t="s">
        <v>16</v>
      </c>
      <c r="G877" s="6"/>
      <c r="H877" s="7" t="s">
        <v>16</v>
      </c>
      <c r="I877" s="4" t="s">
        <v>1346</v>
      </c>
      <c r="J877" s="4" t="s">
        <v>1349</v>
      </c>
      <c r="K877" s="6">
        <v>4660</v>
      </c>
      <c r="L877" s="6">
        <v>2960</v>
      </c>
      <c r="M877" s="6">
        <v>1624</v>
      </c>
      <c r="N877" s="11">
        <v>2445</v>
      </c>
      <c r="O877" s="9">
        <v>52.5</v>
      </c>
      <c r="P877" s="9">
        <v>-17.399999999999999</v>
      </c>
      <c r="Q877" s="4" t="s">
        <v>1350</v>
      </c>
      <c r="R877" s="4"/>
      <c r="S877" s="1"/>
    </row>
    <row r="878" spans="1:19">
      <c r="A878" s="1"/>
      <c r="B878" s="5" t="s">
        <v>16</v>
      </c>
      <c r="C878" s="6"/>
      <c r="D878" s="6"/>
      <c r="E878" s="6"/>
      <c r="F878" s="7" t="s">
        <v>16</v>
      </c>
      <c r="G878" s="6"/>
      <c r="H878" s="7" t="s">
        <v>16</v>
      </c>
      <c r="I878" s="4" t="s">
        <v>1351</v>
      </c>
      <c r="J878" s="4" t="s">
        <v>1347</v>
      </c>
      <c r="K878" s="6">
        <v>72100</v>
      </c>
      <c r="L878" s="6">
        <v>31930</v>
      </c>
      <c r="M878" s="6">
        <v>40251</v>
      </c>
      <c r="N878" s="11">
        <v>32099</v>
      </c>
      <c r="O878" s="9">
        <v>44.5</v>
      </c>
      <c r="P878" s="9">
        <v>0.5</v>
      </c>
      <c r="Q878" s="4" t="s">
        <v>1352</v>
      </c>
      <c r="R878" s="4"/>
      <c r="S878" s="1"/>
    </row>
    <row r="879" spans="1:19">
      <c r="A879" s="1"/>
      <c r="B879" s="5" t="s">
        <v>16</v>
      </c>
      <c r="C879" s="6"/>
      <c r="D879" s="6"/>
      <c r="E879" s="6"/>
      <c r="F879" s="7" t="s">
        <v>16</v>
      </c>
      <c r="G879" s="6"/>
      <c r="H879" s="7" t="s">
        <v>16</v>
      </c>
      <c r="I879" s="4" t="s">
        <v>1351</v>
      </c>
      <c r="J879" s="4" t="s">
        <v>1349</v>
      </c>
      <c r="K879" s="6">
        <v>13081</v>
      </c>
      <c r="L879" s="6">
        <v>5974</v>
      </c>
      <c r="M879" s="6">
        <v>5594</v>
      </c>
      <c r="N879" s="11">
        <v>6748</v>
      </c>
      <c r="O879" s="9">
        <v>51.6</v>
      </c>
      <c r="P879" s="9">
        <v>13</v>
      </c>
      <c r="Q879" s="4" t="s">
        <v>1352</v>
      </c>
      <c r="R879" s="4"/>
      <c r="S879" s="1"/>
    </row>
    <row r="880" spans="1:19" ht="28.5">
      <c r="A880" s="1"/>
      <c r="B880" s="5" t="s">
        <v>16</v>
      </c>
      <c r="C880" s="6"/>
      <c r="D880" s="6"/>
      <c r="E880" s="6"/>
      <c r="F880" s="7" t="s">
        <v>16</v>
      </c>
      <c r="G880" s="6"/>
      <c r="H880" s="7" t="s">
        <v>16</v>
      </c>
      <c r="I880" s="4" t="s">
        <v>1353</v>
      </c>
      <c r="J880" s="4" t="s">
        <v>1347</v>
      </c>
      <c r="K880" s="6">
        <v>2284</v>
      </c>
      <c r="L880" s="6">
        <v>1136</v>
      </c>
      <c r="M880" s="6">
        <v>1023</v>
      </c>
      <c r="N880" s="11">
        <v>1205</v>
      </c>
      <c r="O880" s="9">
        <v>52.8</v>
      </c>
      <c r="P880" s="9">
        <v>6.1</v>
      </c>
      <c r="Q880" s="4" t="s">
        <v>1354</v>
      </c>
      <c r="R880" s="4"/>
      <c r="S880" s="1"/>
    </row>
    <row r="881" spans="1:19" ht="28.5">
      <c r="A881" s="1"/>
      <c r="B881" s="5" t="s">
        <v>16</v>
      </c>
      <c r="C881" s="6"/>
      <c r="D881" s="6"/>
      <c r="E881" s="6"/>
      <c r="F881" s="7" t="s">
        <v>16</v>
      </c>
      <c r="G881" s="6"/>
      <c r="H881" s="7" t="s">
        <v>16</v>
      </c>
      <c r="I881" s="4" t="s">
        <v>1353</v>
      </c>
      <c r="J881" s="4" t="s">
        <v>1349</v>
      </c>
      <c r="K881" s="6">
        <v>35</v>
      </c>
      <c r="L881" s="6">
        <v>22</v>
      </c>
      <c r="M881" s="6">
        <v>36</v>
      </c>
      <c r="N881" s="11">
        <v>66</v>
      </c>
      <c r="O881" s="9">
        <v>188.6</v>
      </c>
      <c r="P881" s="9">
        <v>200</v>
      </c>
      <c r="Q881" s="4" t="s">
        <v>1355</v>
      </c>
      <c r="R881" s="4"/>
      <c r="S881" s="1"/>
    </row>
    <row r="882" spans="1:19" ht="42.75">
      <c r="A882" s="1"/>
      <c r="B882" s="5" t="s">
        <v>16</v>
      </c>
      <c r="C882" s="6"/>
      <c r="D882" s="6"/>
      <c r="E882" s="6"/>
      <c r="F882" s="7" t="s">
        <v>16</v>
      </c>
      <c r="G882" s="6"/>
      <c r="H882" s="7" t="s">
        <v>16</v>
      </c>
      <c r="I882" s="4" t="s">
        <v>1356</v>
      </c>
      <c r="J882" s="4" t="s">
        <v>1347</v>
      </c>
      <c r="K882" s="6">
        <v>740</v>
      </c>
      <c r="L882" s="6">
        <v>356</v>
      </c>
      <c r="M882" s="6">
        <v>333</v>
      </c>
      <c r="N882" s="11">
        <v>348</v>
      </c>
      <c r="O882" s="9">
        <v>47</v>
      </c>
      <c r="P882" s="9">
        <v>-2.2000000000000002</v>
      </c>
      <c r="Q882" s="4" t="s">
        <v>1357</v>
      </c>
      <c r="R882" s="4"/>
      <c r="S882" s="1"/>
    </row>
    <row r="883" spans="1:19" ht="28.5">
      <c r="A883" s="1"/>
      <c r="B883" s="5" t="s">
        <v>16</v>
      </c>
      <c r="C883" s="6"/>
      <c r="D883" s="6"/>
      <c r="E883" s="6"/>
      <c r="F883" s="7" t="s">
        <v>16</v>
      </c>
      <c r="G883" s="6"/>
      <c r="H883" s="7" t="s">
        <v>16</v>
      </c>
      <c r="I883" s="4" t="s">
        <v>1356</v>
      </c>
      <c r="J883" s="4" t="s">
        <v>1349</v>
      </c>
      <c r="K883" s="6">
        <v>48</v>
      </c>
      <c r="L883" s="6">
        <v>22</v>
      </c>
      <c r="M883" s="6">
        <v>26</v>
      </c>
      <c r="N883" s="11">
        <v>18</v>
      </c>
      <c r="O883" s="9">
        <v>37.5</v>
      </c>
      <c r="P883" s="9">
        <v>-18.2</v>
      </c>
      <c r="Q883" s="4" t="s">
        <v>1358</v>
      </c>
      <c r="R883" s="4"/>
      <c r="S883" s="1"/>
    </row>
    <row r="884" spans="1:19" s="23" customFormat="1" ht="45">
      <c r="A884" s="19" t="s">
        <v>1359</v>
      </c>
      <c r="B884" s="13" t="s">
        <v>16</v>
      </c>
      <c r="C884" s="20">
        <f>SUM(C835:C883)</f>
        <v>545198637</v>
      </c>
      <c r="D884" s="20">
        <f>SUM(D835:D883)</f>
        <v>878845633</v>
      </c>
      <c r="E884" s="20">
        <f>+D884-C884</f>
        <v>333646996</v>
      </c>
      <c r="F884" s="21" t="s">
        <v>16</v>
      </c>
      <c r="G884" s="20">
        <f>SUM(G835:G883)</f>
        <v>2184611031</v>
      </c>
      <c r="H884" s="21" t="s">
        <v>16</v>
      </c>
      <c r="I884" s="19" t="s">
        <v>16</v>
      </c>
      <c r="J884" s="19" t="s">
        <v>16</v>
      </c>
      <c r="K884" s="20"/>
      <c r="L884" s="20"/>
      <c r="M884" s="20"/>
      <c r="N884" s="22"/>
      <c r="O884" s="21" t="s">
        <v>16</v>
      </c>
      <c r="P884" s="21" t="s">
        <v>16</v>
      </c>
      <c r="Q884" s="19" t="s">
        <v>16</v>
      </c>
      <c r="R884" s="19"/>
      <c r="S884" s="18"/>
    </row>
    <row r="885" spans="1:19" ht="28.5">
      <c r="A885" s="16" t="s">
        <v>1360</v>
      </c>
      <c r="B885" s="17" t="s">
        <v>16</v>
      </c>
      <c r="C885" s="17"/>
      <c r="D885" s="17"/>
      <c r="E885" s="17"/>
      <c r="F885" s="17" t="s">
        <v>16</v>
      </c>
      <c r="G885" s="17"/>
      <c r="H885" s="17" t="s">
        <v>16</v>
      </c>
      <c r="I885" s="17" t="s">
        <v>16</v>
      </c>
      <c r="J885" s="17" t="s">
        <v>16</v>
      </c>
      <c r="K885" s="17"/>
      <c r="L885" s="17"/>
      <c r="M885" s="17"/>
      <c r="N885" s="17"/>
      <c r="O885" s="17" t="s">
        <v>16</v>
      </c>
      <c r="P885" s="17" t="s">
        <v>16</v>
      </c>
      <c r="Q885" s="17" t="s">
        <v>16</v>
      </c>
    </row>
    <row r="886" spans="1:19" s="23" customFormat="1" ht="30">
      <c r="A886" s="19" t="s">
        <v>1361</v>
      </c>
      <c r="B886" s="13" t="s">
        <v>16</v>
      </c>
      <c r="C886" s="20"/>
      <c r="D886" s="20"/>
      <c r="E886" s="20"/>
      <c r="F886" s="21" t="s">
        <v>16</v>
      </c>
      <c r="G886" s="20"/>
      <c r="H886" s="21" t="s">
        <v>16</v>
      </c>
      <c r="I886" s="19" t="s">
        <v>16</v>
      </c>
      <c r="J886" s="19" t="s">
        <v>16</v>
      </c>
      <c r="K886" s="20"/>
      <c r="L886" s="20"/>
      <c r="M886" s="20"/>
      <c r="N886" s="22"/>
      <c r="O886" s="21" t="s">
        <v>16</v>
      </c>
      <c r="P886" s="21" t="s">
        <v>16</v>
      </c>
      <c r="Q886" s="19" t="s">
        <v>16</v>
      </c>
      <c r="R886" s="19"/>
      <c r="S886" s="18"/>
    </row>
    <row r="887" spans="1:19" ht="28.5">
      <c r="A887" s="4" t="s">
        <v>1362</v>
      </c>
      <c r="B887" s="5" t="s">
        <v>1363</v>
      </c>
      <c r="C887" s="6">
        <v>399041174</v>
      </c>
      <c r="D887" s="6">
        <v>605903566</v>
      </c>
      <c r="E887" s="6">
        <v>206862392</v>
      </c>
      <c r="F887" s="8">
        <v>51.8</v>
      </c>
      <c r="G887" s="6">
        <v>1457484770</v>
      </c>
      <c r="H887" s="8">
        <v>41.6</v>
      </c>
      <c r="I887" s="4" t="s">
        <v>16</v>
      </c>
      <c r="J887" s="4" t="s">
        <v>16</v>
      </c>
      <c r="K887" s="6"/>
      <c r="L887" s="6"/>
      <c r="M887" s="6"/>
      <c r="N887" s="11"/>
      <c r="O887" s="7" t="s">
        <v>16</v>
      </c>
      <c r="P887" s="7" t="s">
        <v>16</v>
      </c>
      <c r="Q887" s="4" t="s">
        <v>16</v>
      </c>
      <c r="R887" s="4"/>
      <c r="S887" s="1"/>
    </row>
    <row r="888" spans="1:19" ht="28.5">
      <c r="A888" s="4" t="s">
        <v>1364</v>
      </c>
      <c r="B888" s="5" t="s">
        <v>16</v>
      </c>
      <c r="C888" s="6"/>
      <c r="D888" s="6"/>
      <c r="E888" s="6"/>
      <c r="F888" s="7" t="s">
        <v>16</v>
      </c>
      <c r="G888" s="6"/>
      <c r="H888" s="7" t="s">
        <v>16</v>
      </c>
      <c r="I888" s="4" t="s">
        <v>1365</v>
      </c>
      <c r="J888" s="4" t="s">
        <v>1366</v>
      </c>
      <c r="K888" s="6">
        <v>400</v>
      </c>
      <c r="L888" s="6">
        <v>400</v>
      </c>
      <c r="M888" s="6">
        <v>400</v>
      </c>
      <c r="N888" s="11">
        <v>400</v>
      </c>
      <c r="O888" s="7" t="s">
        <v>57</v>
      </c>
      <c r="P888" s="9">
        <v>0</v>
      </c>
      <c r="Q888" s="4" t="s">
        <v>16</v>
      </c>
      <c r="R888" s="4"/>
      <c r="S888" s="1"/>
    </row>
    <row r="889" spans="1:19" ht="42.75">
      <c r="A889" s="1"/>
      <c r="B889" s="5" t="s">
        <v>16</v>
      </c>
      <c r="C889" s="6"/>
      <c r="D889" s="6"/>
      <c r="E889" s="6"/>
      <c r="F889" s="7" t="s">
        <v>16</v>
      </c>
      <c r="G889" s="6"/>
      <c r="H889" s="7" t="s">
        <v>16</v>
      </c>
      <c r="I889" s="4" t="s">
        <v>1367</v>
      </c>
      <c r="J889" s="4" t="s">
        <v>1368</v>
      </c>
      <c r="K889" s="6">
        <v>38000</v>
      </c>
      <c r="L889" s="6">
        <v>38000</v>
      </c>
      <c r="M889" s="6">
        <v>36424</v>
      </c>
      <c r="N889" s="11">
        <v>33933</v>
      </c>
      <c r="O889" s="9">
        <v>89.3</v>
      </c>
      <c r="P889" s="9">
        <v>-10.7</v>
      </c>
      <c r="Q889" s="4" t="s">
        <v>1369</v>
      </c>
      <c r="R889" s="4"/>
      <c r="S889" s="1"/>
    </row>
    <row r="890" spans="1:19" ht="28.5">
      <c r="A890" s="1"/>
      <c r="B890" s="5" t="s">
        <v>16</v>
      </c>
      <c r="C890" s="6"/>
      <c r="D890" s="6"/>
      <c r="E890" s="6"/>
      <c r="F890" s="7" t="s">
        <v>16</v>
      </c>
      <c r="G890" s="6"/>
      <c r="H890" s="7" t="s">
        <v>16</v>
      </c>
      <c r="I890" s="4" t="s">
        <v>1367</v>
      </c>
      <c r="J890" s="4" t="s">
        <v>1370</v>
      </c>
      <c r="K890" s="6">
        <v>0</v>
      </c>
      <c r="L890" s="6">
        <v>0</v>
      </c>
      <c r="M890" s="6">
        <v>735</v>
      </c>
      <c r="N890" s="11">
        <v>126</v>
      </c>
      <c r="O890" s="7" t="s">
        <v>18</v>
      </c>
      <c r="P890" s="7" t="s">
        <v>18</v>
      </c>
      <c r="Q890" s="4" t="s">
        <v>1371</v>
      </c>
      <c r="R890" s="4"/>
      <c r="S890" s="1"/>
    </row>
    <row r="891" spans="1:19">
      <c r="A891" s="1"/>
      <c r="B891" s="5" t="s">
        <v>16</v>
      </c>
      <c r="C891" s="6"/>
      <c r="D891" s="6"/>
      <c r="E891" s="6"/>
      <c r="F891" s="7" t="s">
        <v>16</v>
      </c>
      <c r="G891" s="6"/>
      <c r="H891" s="7" t="s">
        <v>16</v>
      </c>
      <c r="I891" s="4" t="s">
        <v>1372</v>
      </c>
      <c r="J891" s="4" t="s">
        <v>76</v>
      </c>
      <c r="K891" s="6">
        <v>6500</v>
      </c>
      <c r="L891" s="6">
        <v>3250</v>
      </c>
      <c r="M891" s="6">
        <v>3250</v>
      </c>
      <c r="N891" s="11">
        <v>3250</v>
      </c>
      <c r="O891" s="9">
        <v>50</v>
      </c>
      <c r="P891" s="9">
        <v>0</v>
      </c>
      <c r="Q891" s="4" t="s">
        <v>16</v>
      </c>
      <c r="R891" s="4"/>
      <c r="S891" s="1"/>
    </row>
    <row r="892" spans="1:19">
      <c r="A892" s="1"/>
      <c r="B892" s="5" t="s">
        <v>16</v>
      </c>
      <c r="C892" s="6"/>
      <c r="D892" s="6"/>
      <c r="E892" s="6"/>
      <c r="F892" s="7" t="s">
        <v>16</v>
      </c>
      <c r="G892" s="6"/>
      <c r="H892" s="7" t="s">
        <v>16</v>
      </c>
      <c r="I892" s="4" t="s">
        <v>1373</v>
      </c>
      <c r="J892" s="4" t="s">
        <v>250</v>
      </c>
      <c r="K892" s="6">
        <v>3000</v>
      </c>
      <c r="L892" s="6">
        <v>2000</v>
      </c>
      <c r="M892" s="6">
        <v>2000</v>
      </c>
      <c r="N892" s="11">
        <v>2000</v>
      </c>
      <c r="O892" s="9">
        <v>66.7</v>
      </c>
      <c r="P892" s="9">
        <v>0</v>
      </c>
      <c r="Q892" s="4" t="s">
        <v>16</v>
      </c>
      <c r="R892" s="4"/>
      <c r="S892" s="1"/>
    </row>
    <row r="893" spans="1:19" ht="42.75">
      <c r="A893" s="1"/>
      <c r="B893" s="5" t="s">
        <v>16</v>
      </c>
      <c r="C893" s="6"/>
      <c r="D893" s="6"/>
      <c r="E893" s="6"/>
      <c r="F893" s="7" t="s">
        <v>16</v>
      </c>
      <c r="G893" s="6"/>
      <c r="H893" s="7" t="s">
        <v>16</v>
      </c>
      <c r="I893" s="4" t="s">
        <v>1374</v>
      </c>
      <c r="J893" s="4" t="s">
        <v>1375</v>
      </c>
      <c r="K893" s="6">
        <v>0</v>
      </c>
      <c r="L893" s="6">
        <v>0</v>
      </c>
      <c r="M893" s="6">
        <v>1</v>
      </c>
      <c r="N893" s="11">
        <v>0</v>
      </c>
      <c r="O893" s="9">
        <v>0</v>
      </c>
      <c r="P893" s="9">
        <v>0</v>
      </c>
      <c r="Q893" s="4" t="s">
        <v>16</v>
      </c>
      <c r="R893" s="4"/>
      <c r="S893" s="1"/>
    </row>
    <row r="894" spans="1:19" ht="28.5">
      <c r="A894" s="1"/>
      <c r="B894" s="5" t="s">
        <v>16</v>
      </c>
      <c r="C894" s="6"/>
      <c r="D894" s="6"/>
      <c r="E894" s="6"/>
      <c r="F894" s="7" t="s">
        <v>16</v>
      </c>
      <c r="G894" s="6"/>
      <c r="H894" s="7" t="s">
        <v>16</v>
      </c>
      <c r="I894" s="4" t="s">
        <v>1376</v>
      </c>
      <c r="J894" s="4" t="s">
        <v>1370</v>
      </c>
      <c r="K894" s="6">
        <v>0</v>
      </c>
      <c r="L894" s="6">
        <v>0</v>
      </c>
      <c r="M894" s="6">
        <v>0</v>
      </c>
      <c r="N894" s="11">
        <v>0</v>
      </c>
      <c r="O894" s="9">
        <v>0</v>
      </c>
      <c r="P894" s="9">
        <v>0</v>
      </c>
      <c r="Q894" s="4" t="s">
        <v>16</v>
      </c>
      <c r="R894" s="4"/>
      <c r="S894" s="1"/>
    </row>
    <row r="895" spans="1:19" ht="42.75">
      <c r="A895" s="1"/>
      <c r="B895" s="5" t="s">
        <v>16</v>
      </c>
      <c r="C895" s="6"/>
      <c r="D895" s="6"/>
      <c r="E895" s="6"/>
      <c r="F895" s="7" t="s">
        <v>16</v>
      </c>
      <c r="G895" s="6"/>
      <c r="H895" s="7" t="s">
        <v>16</v>
      </c>
      <c r="I895" s="4" t="s">
        <v>1377</v>
      </c>
      <c r="J895" s="4" t="s">
        <v>1375</v>
      </c>
      <c r="K895" s="6">
        <v>6</v>
      </c>
      <c r="L895" s="6">
        <v>2</v>
      </c>
      <c r="M895" s="6">
        <v>0</v>
      </c>
      <c r="N895" s="11">
        <v>0</v>
      </c>
      <c r="O895" s="7" t="s">
        <v>18</v>
      </c>
      <c r="P895" s="7" t="s">
        <v>18</v>
      </c>
      <c r="Q895" s="4" t="s">
        <v>1378</v>
      </c>
      <c r="R895" s="4"/>
      <c r="S895" s="1"/>
    </row>
    <row r="896" spans="1:19" ht="28.5">
      <c r="A896" s="1"/>
      <c r="B896" s="5" t="s">
        <v>16</v>
      </c>
      <c r="C896" s="6"/>
      <c r="D896" s="6"/>
      <c r="E896" s="6"/>
      <c r="F896" s="7" t="s">
        <v>16</v>
      </c>
      <c r="G896" s="6"/>
      <c r="H896" s="7" t="s">
        <v>16</v>
      </c>
      <c r="I896" s="4" t="s">
        <v>1379</v>
      </c>
      <c r="J896" s="4" t="s">
        <v>1380</v>
      </c>
      <c r="K896" s="6">
        <v>12</v>
      </c>
      <c r="L896" s="6">
        <v>4</v>
      </c>
      <c r="M896" s="6">
        <v>0</v>
      </c>
      <c r="N896" s="11">
        <v>4</v>
      </c>
      <c r="O896" s="9">
        <v>33.299999999999997</v>
      </c>
      <c r="P896" s="9">
        <v>0</v>
      </c>
      <c r="Q896" s="4" t="s">
        <v>16</v>
      </c>
      <c r="R896" s="4"/>
      <c r="S896" s="1"/>
    </row>
    <row r="897" spans="1:19" ht="28.5">
      <c r="A897" s="1"/>
      <c r="B897" s="5" t="s">
        <v>16</v>
      </c>
      <c r="C897" s="6"/>
      <c r="D897" s="6"/>
      <c r="E897" s="6"/>
      <c r="F897" s="7" t="s">
        <v>16</v>
      </c>
      <c r="G897" s="6"/>
      <c r="H897" s="7" t="s">
        <v>16</v>
      </c>
      <c r="I897" s="4" t="s">
        <v>1379</v>
      </c>
      <c r="J897" s="4" t="s">
        <v>1381</v>
      </c>
      <c r="K897" s="6">
        <v>963</v>
      </c>
      <c r="L897" s="6">
        <v>480</v>
      </c>
      <c r="M897" s="6">
        <v>2915</v>
      </c>
      <c r="N897" s="11">
        <v>512</v>
      </c>
      <c r="O897" s="9">
        <v>53.2</v>
      </c>
      <c r="P897" s="9">
        <v>6.7</v>
      </c>
      <c r="Q897" s="4" t="s">
        <v>1382</v>
      </c>
      <c r="R897" s="4"/>
      <c r="S897" s="1"/>
    </row>
    <row r="898" spans="1:19" ht="42.75">
      <c r="A898" s="1"/>
      <c r="B898" s="5" t="s">
        <v>16</v>
      </c>
      <c r="C898" s="6"/>
      <c r="D898" s="6"/>
      <c r="E898" s="6"/>
      <c r="F898" s="7" t="s">
        <v>16</v>
      </c>
      <c r="G898" s="6"/>
      <c r="H898" s="7" t="s">
        <v>16</v>
      </c>
      <c r="I898" s="4" t="s">
        <v>1383</v>
      </c>
      <c r="J898" s="4" t="s">
        <v>1375</v>
      </c>
      <c r="K898" s="6">
        <v>33</v>
      </c>
      <c r="L898" s="6">
        <v>16</v>
      </c>
      <c r="M898" s="6">
        <v>154</v>
      </c>
      <c r="N898" s="11">
        <v>216</v>
      </c>
      <c r="O898" s="9">
        <v>654.5</v>
      </c>
      <c r="P898" s="9">
        <v>1250</v>
      </c>
      <c r="Q898" s="4" t="s">
        <v>1384</v>
      </c>
      <c r="R898" s="4"/>
      <c r="S898" s="1"/>
    </row>
    <row r="899" spans="1:19" ht="42.75">
      <c r="A899" s="1"/>
      <c r="B899" s="5" t="s">
        <v>16</v>
      </c>
      <c r="C899" s="6"/>
      <c r="D899" s="6"/>
      <c r="E899" s="6"/>
      <c r="F899" s="7" t="s">
        <v>16</v>
      </c>
      <c r="G899" s="6"/>
      <c r="H899" s="7" t="s">
        <v>16</v>
      </c>
      <c r="I899" s="4" t="s">
        <v>1383</v>
      </c>
      <c r="J899" s="4" t="s">
        <v>1385</v>
      </c>
      <c r="K899" s="6">
        <v>287</v>
      </c>
      <c r="L899" s="6">
        <v>140</v>
      </c>
      <c r="M899" s="6">
        <v>257</v>
      </c>
      <c r="N899" s="11">
        <v>222</v>
      </c>
      <c r="O899" s="9">
        <v>77.400000000000006</v>
      </c>
      <c r="P899" s="9">
        <v>58.6</v>
      </c>
      <c r="Q899" s="4" t="s">
        <v>1384</v>
      </c>
      <c r="R899" s="4"/>
      <c r="S899" s="1"/>
    </row>
    <row r="900" spans="1:19" ht="28.5">
      <c r="A900" s="4" t="s">
        <v>1386</v>
      </c>
      <c r="B900" s="5" t="s">
        <v>1363</v>
      </c>
      <c r="C900" s="6">
        <v>83993767</v>
      </c>
      <c r="D900" s="6">
        <v>296806961</v>
      </c>
      <c r="E900" s="6">
        <v>212813194</v>
      </c>
      <c r="F900" s="8">
        <v>253.4</v>
      </c>
      <c r="G900" s="6">
        <v>552611563</v>
      </c>
      <c r="H900" s="8">
        <v>53.7</v>
      </c>
      <c r="I900" s="4" t="s">
        <v>16</v>
      </c>
      <c r="J900" s="4" t="s">
        <v>16</v>
      </c>
      <c r="K900" s="6"/>
      <c r="L900" s="6"/>
      <c r="M900" s="6"/>
      <c r="N900" s="11"/>
      <c r="O900" s="7" t="s">
        <v>16</v>
      </c>
      <c r="P900" s="7" t="s">
        <v>16</v>
      </c>
      <c r="Q900" s="4" t="s">
        <v>16</v>
      </c>
      <c r="R900" s="4"/>
      <c r="S900" s="1"/>
    </row>
    <row r="901" spans="1:19" ht="42.75">
      <c r="A901" s="4" t="s">
        <v>1387</v>
      </c>
      <c r="B901" s="5" t="s">
        <v>16</v>
      </c>
      <c r="C901" s="6"/>
      <c r="D901" s="6"/>
      <c r="E901" s="6"/>
      <c r="F901" s="7" t="s">
        <v>16</v>
      </c>
      <c r="G901" s="6"/>
      <c r="H901" s="7" t="s">
        <v>16</v>
      </c>
      <c r="I901" s="4" t="s">
        <v>1388</v>
      </c>
      <c r="J901" s="4" t="s">
        <v>1192</v>
      </c>
      <c r="K901" s="6">
        <v>10</v>
      </c>
      <c r="L901" s="6">
        <v>4</v>
      </c>
      <c r="M901" s="6">
        <v>6</v>
      </c>
      <c r="N901" s="11">
        <v>3</v>
      </c>
      <c r="O901" s="9">
        <v>30</v>
      </c>
      <c r="P901" s="9">
        <v>-25</v>
      </c>
      <c r="Q901" s="4" t="s">
        <v>1389</v>
      </c>
      <c r="R901" s="4"/>
      <c r="S901" s="1"/>
    </row>
    <row r="902" spans="1:19" ht="28.5">
      <c r="A902" s="1"/>
      <c r="B902" s="5" t="s">
        <v>16</v>
      </c>
      <c r="C902" s="6"/>
      <c r="D902" s="6"/>
      <c r="E902" s="6"/>
      <c r="F902" s="7" t="s">
        <v>16</v>
      </c>
      <c r="G902" s="6"/>
      <c r="H902" s="7" t="s">
        <v>16</v>
      </c>
      <c r="I902" s="4" t="s">
        <v>1390</v>
      </c>
      <c r="J902" s="4" t="s">
        <v>1192</v>
      </c>
      <c r="K902" s="6">
        <v>50</v>
      </c>
      <c r="L902" s="6">
        <v>30</v>
      </c>
      <c r="M902" s="6">
        <v>33</v>
      </c>
      <c r="N902" s="11">
        <v>25</v>
      </c>
      <c r="O902" s="9">
        <v>50</v>
      </c>
      <c r="P902" s="9">
        <v>-16.7</v>
      </c>
      <c r="Q902" s="4" t="s">
        <v>1391</v>
      </c>
      <c r="R902" s="4"/>
      <c r="S902" s="1"/>
    </row>
    <row r="903" spans="1:19" ht="57">
      <c r="A903" s="1"/>
      <c r="B903" s="5" t="s">
        <v>16</v>
      </c>
      <c r="C903" s="6"/>
      <c r="D903" s="6"/>
      <c r="E903" s="6"/>
      <c r="F903" s="7" t="s">
        <v>16</v>
      </c>
      <c r="G903" s="6"/>
      <c r="H903" s="7" t="s">
        <v>16</v>
      </c>
      <c r="I903" s="4" t="s">
        <v>1392</v>
      </c>
      <c r="J903" s="4" t="s">
        <v>1393</v>
      </c>
      <c r="K903" s="6">
        <v>1980</v>
      </c>
      <c r="L903" s="6">
        <v>920</v>
      </c>
      <c r="M903" s="6">
        <v>1065</v>
      </c>
      <c r="N903" s="11">
        <v>600</v>
      </c>
      <c r="O903" s="9">
        <v>30.3</v>
      </c>
      <c r="P903" s="9">
        <v>-34.799999999999997</v>
      </c>
      <c r="Q903" s="4" t="s">
        <v>1394</v>
      </c>
      <c r="R903" s="4"/>
      <c r="S903" s="1"/>
    </row>
    <row r="904" spans="1:19" ht="28.5">
      <c r="A904" s="1"/>
      <c r="B904" s="5" t="s">
        <v>16</v>
      </c>
      <c r="C904" s="6"/>
      <c r="D904" s="6"/>
      <c r="E904" s="6"/>
      <c r="F904" s="7" t="s">
        <v>16</v>
      </c>
      <c r="G904" s="6"/>
      <c r="H904" s="7" t="s">
        <v>16</v>
      </c>
      <c r="I904" s="4" t="s">
        <v>1395</v>
      </c>
      <c r="J904" s="4" t="s">
        <v>1396</v>
      </c>
      <c r="K904" s="6">
        <v>1</v>
      </c>
      <c r="L904" s="6">
        <v>0</v>
      </c>
      <c r="M904" s="6">
        <v>0</v>
      </c>
      <c r="N904" s="11">
        <v>0</v>
      </c>
      <c r="O904" s="7" t="s">
        <v>18</v>
      </c>
      <c r="P904" s="9">
        <v>0</v>
      </c>
      <c r="Q904" s="4" t="s">
        <v>16</v>
      </c>
      <c r="R904" s="4"/>
      <c r="S904" s="1"/>
    </row>
    <row r="905" spans="1:19" ht="42.75">
      <c r="A905" s="1"/>
      <c r="B905" s="5" t="s">
        <v>16</v>
      </c>
      <c r="C905" s="6"/>
      <c r="D905" s="6"/>
      <c r="E905" s="6"/>
      <c r="F905" s="7" t="s">
        <v>16</v>
      </c>
      <c r="G905" s="6"/>
      <c r="H905" s="7" t="s">
        <v>16</v>
      </c>
      <c r="I905" s="4" t="s">
        <v>1397</v>
      </c>
      <c r="J905" s="4" t="s">
        <v>1192</v>
      </c>
      <c r="K905" s="6">
        <v>35</v>
      </c>
      <c r="L905" s="6">
        <v>15</v>
      </c>
      <c r="M905" s="6">
        <v>11</v>
      </c>
      <c r="N905" s="11">
        <v>24</v>
      </c>
      <c r="O905" s="9">
        <v>68.599999999999994</v>
      </c>
      <c r="P905" s="9">
        <v>60</v>
      </c>
      <c r="Q905" s="4" t="s">
        <v>1398</v>
      </c>
      <c r="R905" s="4"/>
      <c r="S905" s="1"/>
    </row>
    <row r="906" spans="1:19" ht="85.5">
      <c r="A906" s="1"/>
      <c r="B906" s="5" t="s">
        <v>16</v>
      </c>
      <c r="C906" s="6"/>
      <c r="D906" s="6"/>
      <c r="E906" s="6"/>
      <c r="F906" s="7" t="s">
        <v>16</v>
      </c>
      <c r="G906" s="6"/>
      <c r="H906" s="7" t="s">
        <v>16</v>
      </c>
      <c r="I906" s="4" t="s">
        <v>1399</v>
      </c>
      <c r="J906" s="4" t="s">
        <v>1393</v>
      </c>
      <c r="K906" s="6">
        <v>410</v>
      </c>
      <c r="L906" s="6">
        <v>170</v>
      </c>
      <c r="M906" s="6">
        <v>1154</v>
      </c>
      <c r="N906" s="11">
        <v>2323</v>
      </c>
      <c r="O906" s="9">
        <v>566.6</v>
      </c>
      <c r="P906" s="9">
        <v>1266.5</v>
      </c>
      <c r="Q906" s="4" t="s">
        <v>1400</v>
      </c>
      <c r="R906" s="4"/>
      <c r="S906" s="1"/>
    </row>
    <row r="907" spans="1:19" ht="28.5">
      <c r="A907" s="1"/>
      <c r="B907" s="5" t="s">
        <v>16</v>
      </c>
      <c r="C907" s="6"/>
      <c r="D907" s="6"/>
      <c r="E907" s="6"/>
      <c r="F907" s="7" t="s">
        <v>16</v>
      </c>
      <c r="G907" s="6"/>
      <c r="H907" s="7" t="s">
        <v>16</v>
      </c>
      <c r="I907" s="4" t="s">
        <v>1401</v>
      </c>
      <c r="J907" s="4" t="s">
        <v>1393</v>
      </c>
      <c r="K907" s="6">
        <v>155</v>
      </c>
      <c r="L907" s="6">
        <v>50</v>
      </c>
      <c r="M907" s="6">
        <v>0</v>
      </c>
      <c r="N907" s="11">
        <v>59</v>
      </c>
      <c r="O907" s="9">
        <v>38.1</v>
      </c>
      <c r="P907" s="9">
        <v>18</v>
      </c>
      <c r="Q907" s="4" t="s">
        <v>1402</v>
      </c>
      <c r="R907" s="4"/>
      <c r="S907" s="1"/>
    </row>
    <row r="908" spans="1:19" ht="42.75">
      <c r="A908" s="4" t="s">
        <v>1403</v>
      </c>
      <c r="B908" s="5" t="s">
        <v>1363</v>
      </c>
      <c r="C908" s="6">
        <v>104306258</v>
      </c>
      <c r="D908" s="6">
        <v>227480297</v>
      </c>
      <c r="E908" s="6">
        <v>123174039</v>
      </c>
      <c r="F908" s="8">
        <v>118.1</v>
      </c>
      <c r="G908" s="6">
        <v>555769650</v>
      </c>
      <c r="H908" s="8">
        <v>40.9</v>
      </c>
      <c r="I908" s="4" t="s">
        <v>16</v>
      </c>
      <c r="J908" s="4" t="s">
        <v>16</v>
      </c>
      <c r="K908" s="6"/>
      <c r="L908" s="6"/>
      <c r="M908" s="6"/>
      <c r="N908" s="11"/>
      <c r="O908" s="7" t="s">
        <v>16</v>
      </c>
      <c r="P908" s="7" t="s">
        <v>16</v>
      </c>
      <c r="Q908" s="4" t="s">
        <v>16</v>
      </c>
      <c r="R908" s="4"/>
      <c r="S908" s="1"/>
    </row>
    <row r="909" spans="1:19" ht="57">
      <c r="A909" s="4" t="s">
        <v>1404</v>
      </c>
      <c r="B909" s="5" t="s">
        <v>16</v>
      </c>
      <c r="C909" s="6"/>
      <c r="D909" s="6"/>
      <c r="E909" s="6"/>
      <c r="F909" s="7" t="s">
        <v>16</v>
      </c>
      <c r="G909" s="6"/>
      <c r="H909" s="7" t="s">
        <v>16</v>
      </c>
      <c r="I909" s="4" t="s">
        <v>1405</v>
      </c>
      <c r="J909" s="4" t="s">
        <v>1406</v>
      </c>
      <c r="K909" s="6">
        <v>226</v>
      </c>
      <c r="L909" s="6">
        <v>80</v>
      </c>
      <c r="M909" s="6">
        <v>39</v>
      </c>
      <c r="N909" s="11">
        <v>54</v>
      </c>
      <c r="O909" s="9">
        <v>23.9</v>
      </c>
      <c r="P909" s="9">
        <v>-32.5</v>
      </c>
      <c r="Q909" s="4" t="s">
        <v>1407</v>
      </c>
      <c r="R909" s="4"/>
      <c r="S909" s="1"/>
    </row>
    <row r="910" spans="1:19" ht="28.5">
      <c r="A910" s="1"/>
      <c r="B910" s="5" t="s">
        <v>16</v>
      </c>
      <c r="C910" s="6"/>
      <c r="D910" s="6"/>
      <c r="E910" s="6"/>
      <c r="F910" s="7" t="s">
        <v>16</v>
      </c>
      <c r="G910" s="6"/>
      <c r="H910" s="7" t="s">
        <v>16</v>
      </c>
      <c r="I910" s="4" t="s">
        <v>1408</v>
      </c>
      <c r="J910" s="4" t="s">
        <v>1406</v>
      </c>
      <c r="K910" s="6">
        <v>51</v>
      </c>
      <c r="L910" s="6">
        <v>25</v>
      </c>
      <c r="M910" s="6">
        <v>31</v>
      </c>
      <c r="N910" s="11">
        <v>35</v>
      </c>
      <c r="O910" s="9">
        <v>68.599999999999994</v>
      </c>
      <c r="P910" s="9">
        <v>40</v>
      </c>
      <c r="Q910" s="4" t="s">
        <v>1409</v>
      </c>
      <c r="R910" s="4"/>
      <c r="S910" s="1"/>
    </row>
    <row r="911" spans="1:19" ht="42.75">
      <c r="A911" s="1"/>
      <c r="B911" s="5" t="s">
        <v>16</v>
      </c>
      <c r="C911" s="6"/>
      <c r="D911" s="6"/>
      <c r="E911" s="6"/>
      <c r="F911" s="7" t="s">
        <v>16</v>
      </c>
      <c r="G911" s="6"/>
      <c r="H911" s="7" t="s">
        <v>16</v>
      </c>
      <c r="I911" s="4" t="s">
        <v>1410</v>
      </c>
      <c r="J911" s="4" t="s">
        <v>1406</v>
      </c>
      <c r="K911" s="6">
        <v>637</v>
      </c>
      <c r="L911" s="6">
        <v>299</v>
      </c>
      <c r="M911" s="6">
        <v>46</v>
      </c>
      <c r="N911" s="11">
        <v>221</v>
      </c>
      <c r="O911" s="9">
        <v>34.700000000000003</v>
      </c>
      <c r="P911" s="9">
        <v>-26.1</v>
      </c>
      <c r="Q911" s="4" t="s">
        <v>1411</v>
      </c>
      <c r="R911" s="4"/>
      <c r="S911" s="1"/>
    </row>
    <row r="912" spans="1:19" ht="28.5">
      <c r="A912" s="1"/>
      <c r="B912" s="5" t="s">
        <v>16</v>
      </c>
      <c r="C912" s="6"/>
      <c r="D912" s="6"/>
      <c r="E912" s="6"/>
      <c r="F912" s="7" t="s">
        <v>16</v>
      </c>
      <c r="G912" s="6"/>
      <c r="H912" s="7" t="s">
        <v>16</v>
      </c>
      <c r="I912" s="4" t="s">
        <v>1412</v>
      </c>
      <c r="J912" s="4" t="s">
        <v>1406</v>
      </c>
      <c r="K912" s="6">
        <v>1</v>
      </c>
      <c r="L912" s="6">
        <v>1</v>
      </c>
      <c r="M912" s="6">
        <v>4</v>
      </c>
      <c r="N912" s="11">
        <v>1</v>
      </c>
      <c r="O912" s="9">
        <v>100</v>
      </c>
      <c r="P912" s="9">
        <v>0</v>
      </c>
      <c r="Q912" s="4" t="s">
        <v>16</v>
      </c>
      <c r="R912" s="4"/>
      <c r="S912" s="1"/>
    </row>
    <row r="913" spans="1:19" ht="57">
      <c r="A913" s="1"/>
      <c r="B913" s="5" t="s">
        <v>16</v>
      </c>
      <c r="C913" s="6"/>
      <c r="D913" s="6"/>
      <c r="E913" s="6"/>
      <c r="F913" s="7" t="s">
        <v>16</v>
      </c>
      <c r="G913" s="6"/>
      <c r="H913" s="7" t="s">
        <v>16</v>
      </c>
      <c r="I913" s="4" t="s">
        <v>1413</v>
      </c>
      <c r="J913" s="4" t="s">
        <v>1375</v>
      </c>
      <c r="K913" s="6">
        <v>0</v>
      </c>
      <c r="L913" s="6">
        <v>0</v>
      </c>
      <c r="M913" s="6">
        <v>0</v>
      </c>
      <c r="N913" s="11">
        <v>0</v>
      </c>
      <c r="O913" s="9">
        <v>0</v>
      </c>
      <c r="P913" s="9">
        <v>0</v>
      </c>
      <c r="Q913" s="4" t="s">
        <v>16</v>
      </c>
      <c r="R913" s="4"/>
      <c r="S913" s="1"/>
    </row>
    <row r="914" spans="1:19" ht="42.75">
      <c r="A914" s="1"/>
      <c r="B914" s="5" t="s">
        <v>16</v>
      </c>
      <c r="C914" s="6"/>
      <c r="D914" s="6"/>
      <c r="E914" s="6"/>
      <c r="F914" s="7" t="s">
        <v>16</v>
      </c>
      <c r="G914" s="6"/>
      <c r="H914" s="7" t="s">
        <v>16</v>
      </c>
      <c r="I914" s="4" t="s">
        <v>1414</v>
      </c>
      <c r="J914" s="4" t="s">
        <v>1370</v>
      </c>
      <c r="K914" s="6">
        <v>650</v>
      </c>
      <c r="L914" s="6">
        <v>203</v>
      </c>
      <c r="M914" s="6">
        <v>327</v>
      </c>
      <c r="N914" s="11">
        <v>170</v>
      </c>
      <c r="O914" s="9">
        <v>26.2</v>
      </c>
      <c r="P914" s="9">
        <v>-16.3</v>
      </c>
      <c r="Q914" s="4" t="s">
        <v>1415</v>
      </c>
      <c r="R914" s="4"/>
      <c r="S914" s="1"/>
    </row>
    <row r="915" spans="1:19" ht="42.75">
      <c r="A915" s="1"/>
      <c r="B915" s="5" t="s">
        <v>16</v>
      </c>
      <c r="C915" s="6"/>
      <c r="D915" s="6"/>
      <c r="E915" s="6"/>
      <c r="F915" s="7" t="s">
        <v>16</v>
      </c>
      <c r="G915" s="6"/>
      <c r="H915" s="7" t="s">
        <v>16</v>
      </c>
      <c r="I915" s="4" t="s">
        <v>1414</v>
      </c>
      <c r="J915" s="4" t="s">
        <v>1416</v>
      </c>
      <c r="K915" s="6">
        <v>12</v>
      </c>
      <c r="L915" s="6">
        <v>6</v>
      </c>
      <c r="M915" s="6">
        <v>0</v>
      </c>
      <c r="N915" s="11">
        <v>3</v>
      </c>
      <c r="O915" s="9">
        <v>25</v>
      </c>
      <c r="P915" s="9">
        <v>-50</v>
      </c>
      <c r="Q915" s="4" t="s">
        <v>1417</v>
      </c>
      <c r="R915" s="4"/>
      <c r="S915" s="1"/>
    </row>
    <row r="916" spans="1:19" ht="42.75">
      <c r="A916" s="1"/>
      <c r="B916" s="5" t="s">
        <v>16</v>
      </c>
      <c r="C916" s="6"/>
      <c r="D916" s="6"/>
      <c r="E916" s="6"/>
      <c r="F916" s="7" t="s">
        <v>16</v>
      </c>
      <c r="G916" s="6"/>
      <c r="H916" s="7" t="s">
        <v>16</v>
      </c>
      <c r="I916" s="4" t="s">
        <v>1418</v>
      </c>
      <c r="J916" s="4" t="s">
        <v>1419</v>
      </c>
      <c r="K916" s="6">
        <v>7</v>
      </c>
      <c r="L916" s="6">
        <v>2</v>
      </c>
      <c r="M916" s="6">
        <v>0</v>
      </c>
      <c r="N916" s="11">
        <v>0</v>
      </c>
      <c r="O916" s="7" t="s">
        <v>18</v>
      </c>
      <c r="P916" s="7" t="s">
        <v>18</v>
      </c>
      <c r="Q916" s="4" t="s">
        <v>1420</v>
      </c>
      <c r="R916" s="4"/>
      <c r="S916" s="1"/>
    </row>
    <row r="917" spans="1:19" s="23" customFormat="1" ht="30">
      <c r="A917" s="19" t="s">
        <v>1421</v>
      </c>
      <c r="B917" s="13" t="s">
        <v>16</v>
      </c>
      <c r="C917" s="20"/>
      <c r="D917" s="20"/>
      <c r="E917" s="20"/>
      <c r="F917" s="21" t="s">
        <v>16</v>
      </c>
      <c r="G917" s="20"/>
      <c r="H917" s="21" t="s">
        <v>16</v>
      </c>
      <c r="I917" s="19" t="s">
        <v>16</v>
      </c>
      <c r="J917" s="19" t="s">
        <v>16</v>
      </c>
      <c r="K917" s="20"/>
      <c r="L917" s="20"/>
      <c r="M917" s="20"/>
      <c r="N917" s="22"/>
      <c r="O917" s="21" t="s">
        <v>16</v>
      </c>
      <c r="P917" s="21" t="s">
        <v>16</v>
      </c>
      <c r="Q917" s="19" t="s">
        <v>16</v>
      </c>
      <c r="R917" s="19"/>
      <c r="S917" s="18"/>
    </row>
    <row r="918" spans="1:19" ht="28.5">
      <c r="A918" s="4" t="s">
        <v>1422</v>
      </c>
      <c r="B918" s="5" t="s">
        <v>570</v>
      </c>
      <c r="C918" s="6">
        <v>159171776</v>
      </c>
      <c r="D918" s="6">
        <v>206815214</v>
      </c>
      <c r="E918" s="6">
        <v>47643438</v>
      </c>
      <c r="F918" s="8">
        <v>29.9</v>
      </c>
      <c r="G918" s="6">
        <v>444681744</v>
      </c>
      <c r="H918" s="8">
        <v>46.5</v>
      </c>
      <c r="I918" s="4" t="s">
        <v>16</v>
      </c>
      <c r="J918" s="4" t="s">
        <v>16</v>
      </c>
      <c r="K918" s="6"/>
      <c r="L918" s="6"/>
      <c r="M918" s="6"/>
      <c r="N918" s="11"/>
      <c r="O918" s="7" t="s">
        <v>16</v>
      </c>
      <c r="P918" s="7" t="s">
        <v>16</v>
      </c>
      <c r="Q918" s="4" t="s">
        <v>16</v>
      </c>
      <c r="R918" s="4"/>
      <c r="S918" s="1"/>
    </row>
    <row r="919" spans="1:19" ht="42.75">
      <c r="A919" s="4" t="s">
        <v>1423</v>
      </c>
      <c r="B919" s="5" t="s">
        <v>16</v>
      </c>
      <c r="C919" s="6"/>
      <c r="D919" s="6"/>
      <c r="E919" s="6"/>
      <c r="F919" s="7" t="s">
        <v>16</v>
      </c>
      <c r="G919" s="6"/>
      <c r="H919" s="7" t="s">
        <v>16</v>
      </c>
      <c r="I919" s="4" t="s">
        <v>1424</v>
      </c>
      <c r="J919" s="4" t="s">
        <v>68</v>
      </c>
      <c r="K919" s="6">
        <v>99</v>
      </c>
      <c r="L919" s="6">
        <v>99</v>
      </c>
      <c r="M919" s="6">
        <v>99</v>
      </c>
      <c r="N919" s="11">
        <v>88</v>
      </c>
      <c r="O919" s="7" t="s">
        <v>57</v>
      </c>
      <c r="P919" s="9">
        <v>-11.1</v>
      </c>
      <c r="Q919" s="4" t="s">
        <v>1425</v>
      </c>
      <c r="R919" s="4"/>
      <c r="S919" s="1"/>
    </row>
    <row r="920" spans="1:19" ht="28.5">
      <c r="A920" s="1"/>
      <c r="B920" s="5" t="s">
        <v>16</v>
      </c>
      <c r="C920" s="6"/>
      <c r="D920" s="6"/>
      <c r="E920" s="6"/>
      <c r="F920" s="7" t="s">
        <v>16</v>
      </c>
      <c r="G920" s="6"/>
      <c r="H920" s="7" t="s">
        <v>16</v>
      </c>
      <c r="I920" s="4" t="s">
        <v>1426</v>
      </c>
      <c r="J920" s="4" t="s">
        <v>37</v>
      </c>
      <c r="K920" s="6">
        <v>200</v>
      </c>
      <c r="L920" s="6">
        <v>95</v>
      </c>
      <c r="M920" s="6">
        <v>82</v>
      </c>
      <c r="N920" s="11">
        <v>79</v>
      </c>
      <c r="O920" s="9">
        <v>39.5</v>
      </c>
      <c r="P920" s="9">
        <v>-16.8</v>
      </c>
      <c r="Q920" s="4" t="s">
        <v>1427</v>
      </c>
      <c r="R920" s="4"/>
      <c r="S920" s="1"/>
    </row>
    <row r="921" spans="1:19" ht="28.5">
      <c r="A921" s="1"/>
      <c r="B921" s="5" t="s">
        <v>16</v>
      </c>
      <c r="C921" s="6"/>
      <c r="D921" s="6"/>
      <c r="E921" s="6"/>
      <c r="F921" s="7" t="s">
        <v>16</v>
      </c>
      <c r="G921" s="6"/>
      <c r="H921" s="7" t="s">
        <v>16</v>
      </c>
      <c r="I921" s="4" t="s">
        <v>1428</v>
      </c>
      <c r="J921" s="4" t="s">
        <v>37</v>
      </c>
      <c r="K921" s="6">
        <v>450</v>
      </c>
      <c r="L921" s="6">
        <v>200</v>
      </c>
      <c r="M921" s="6">
        <v>195</v>
      </c>
      <c r="N921" s="11">
        <v>198</v>
      </c>
      <c r="O921" s="9">
        <v>44</v>
      </c>
      <c r="P921" s="9">
        <v>-1</v>
      </c>
      <c r="Q921" s="4" t="s">
        <v>1427</v>
      </c>
      <c r="R921" s="4"/>
      <c r="S921" s="1"/>
    </row>
    <row r="922" spans="1:19" ht="42.75">
      <c r="A922" s="4" t="s">
        <v>1429</v>
      </c>
      <c r="B922" s="5" t="s">
        <v>570</v>
      </c>
      <c r="C922" s="6">
        <v>920696811</v>
      </c>
      <c r="D922" s="6">
        <v>1187395092</v>
      </c>
      <c r="E922" s="6">
        <v>266698281</v>
      </c>
      <c r="F922" s="8">
        <v>29</v>
      </c>
      <c r="G922" s="6">
        <v>2256501718</v>
      </c>
      <c r="H922" s="8">
        <v>52.6</v>
      </c>
      <c r="I922" s="4" t="s">
        <v>16</v>
      </c>
      <c r="J922" s="4" t="s">
        <v>16</v>
      </c>
      <c r="K922" s="6"/>
      <c r="L922" s="6"/>
      <c r="M922" s="6"/>
      <c r="N922" s="11"/>
      <c r="O922" s="7" t="s">
        <v>16</v>
      </c>
      <c r="P922" s="7" t="s">
        <v>16</v>
      </c>
      <c r="Q922" s="4" t="s">
        <v>16</v>
      </c>
      <c r="R922" s="4"/>
      <c r="S922" s="1"/>
    </row>
    <row r="923" spans="1:19" ht="42.75">
      <c r="A923" s="4" t="s">
        <v>1430</v>
      </c>
      <c r="B923" s="5" t="s">
        <v>16</v>
      </c>
      <c r="C923" s="6"/>
      <c r="D923" s="6"/>
      <c r="E923" s="6"/>
      <c r="F923" s="7" t="s">
        <v>16</v>
      </c>
      <c r="G923" s="6"/>
      <c r="H923" s="7" t="s">
        <v>16</v>
      </c>
      <c r="I923" s="4" t="s">
        <v>1431</v>
      </c>
      <c r="J923" s="4" t="s">
        <v>1370</v>
      </c>
      <c r="K923" s="6">
        <v>14875</v>
      </c>
      <c r="L923" s="6">
        <v>14700</v>
      </c>
      <c r="M923" s="6">
        <v>11275</v>
      </c>
      <c r="N923" s="11">
        <v>14672</v>
      </c>
      <c r="O923" s="7" t="s">
        <v>57</v>
      </c>
      <c r="P923" s="9">
        <v>-0.2</v>
      </c>
      <c r="Q923" s="4" t="s">
        <v>1432</v>
      </c>
      <c r="R923" s="4"/>
      <c r="S923" s="1"/>
    </row>
    <row r="924" spans="1:19" ht="28.5">
      <c r="A924" s="1"/>
      <c r="B924" s="5" t="s">
        <v>16</v>
      </c>
      <c r="C924" s="6"/>
      <c r="D924" s="6"/>
      <c r="E924" s="6"/>
      <c r="F924" s="7" t="s">
        <v>16</v>
      </c>
      <c r="G924" s="6"/>
      <c r="H924" s="7" t="s">
        <v>16</v>
      </c>
      <c r="I924" s="4" t="s">
        <v>1433</v>
      </c>
      <c r="J924" s="4" t="s">
        <v>1434</v>
      </c>
      <c r="K924" s="6">
        <v>7140</v>
      </c>
      <c r="L924" s="6">
        <v>7065</v>
      </c>
      <c r="M924" s="6">
        <v>6331</v>
      </c>
      <c r="N924" s="11">
        <v>8232</v>
      </c>
      <c r="O924" s="7" t="s">
        <v>57</v>
      </c>
      <c r="P924" s="9">
        <v>16.5</v>
      </c>
      <c r="Q924" s="4" t="s">
        <v>1435</v>
      </c>
      <c r="R924" s="4"/>
      <c r="S924" s="1"/>
    </row>
    <row r="925" spans="1:19" ht="28.5">
      <c r="A925" s="1"/>
      <c r="B925" s="5" t="s">
        <v>16</v>
      </c>
      <c r="C925" s="6"/>
      <c r="D925" s="6"/>
      <c r="E925" s="6"/>
      <c r="F925" s="7" t="s">
        <v>16</v>
      </c>
      <c r="G925" s="6"/>
      <c r="H925" s="7" t="s">
        <v>16</v>
      </c>
      <c r="I925" s="4" t="s">
        <v>1433</v>
      </c>
      <c r="J925" s="4" t="s">
        <v>1436</v>
      </c>
      <c r="K925" s="6">
        <v>3573</v>
      </c>
      <c r="L925" s="6">
        <v>3525</v>
      </c>
      <c r="M925" s="6">
        <v>2927</v>
      </c>
      <c r="N925" s="11">
        <v>3475</v>
      </c>
      <c r="O925" s="7" t="s">
        <v>57</v>
      </c>
      <c r="P925" s="9">
        <v>-1.4</v>
      </c>
      <c r="Q925" s="4" t="s">
        <v>3002</v>
      </c>
      <c r="R925" s="4"/>
      <c r="S925" s="1"/>
    </row>
    <row r="926" spans="1:19" ht="28.5">
      <c r="A926" s="1"/>
      <c r="B926" s="5" t="s">
        <v>16</v>
      </c>
      <c r="C926" s="6"/>
      <c r="D926" s="6"/>
      <c r="E926" s="6"/>
      <c r="F926" s="7" t="s">
        <v>16</v>
      </c>
      <c r="G926" s="6"/>
      <c r="H926" s="7" t="s">
        <v>16</v>
      </c>
      <c r="I926" s="4" t="s">
        <v>1433</v>
      </c>
      <c r="J926" s="4" t="s">
        <v>1437</v>
      </c>
      <c r="K926" s="6">
        <v>1000000</v>
      </c>
      <c r="L926" s="6">
        <v>875000</v>
      </c>
      <c r="M926" s="6">
        <v>538515</v>
      </c>
      <c r="N926" s="11">
        <v>858862</v>
      </c>
      <c r="O926" s="7" t="s">
        <v>57</v>
      </c>
      <c r="P926" s="9">
        <v>-1.8</v>
      </c>
      <c r="Q926" s="4" t="s">
        <v>3002</v>
      </c>
      <c r="R926" s="4"/>
      <c r="S926" s="1"/>
    </row>
    <row r="927" spans="1:19" ht="28.5">
      <c r="A927" s="1"/>
      <c r="B927" s="5" t="s">
        <v>16</v>
      </c>
      <c r="C927" s="6"/>
      <c r="D927" s="6"/>
      <c r="E927" s="6"/>
      <c r="F927" s="7" t="s">
        <v>16</v>
      </c>
      <c r="G927" s="6"/>
      <c r="H927" s="7" t="s">
        <v>16</v>
      </c>
      <c r="I927" s="4" t="s">
        <v>1438</v>
      </c>
      <c r="J927" s="4" t="s">
        <v>1370</v>
      </c>
      <c r="K927" s="6">
        <v>11268</v>
      </c>
      <c r="L927" s="6">
        <v>11100</v>
      </c>
      <c r="M927" s="6">
        <v>9764</v>
      </c>
      <c r="N927" s="11">
        <v>9536</v>
      </c>
      <c r="O927" s="7" t="s">
        <v>57</v>
      </c>
      <c r="P927" s="9">
        <v>-14.1</v>
      </c>
      <c r="Q927" s="4" t="s">
        <v>1432</v>
      </c>
      <c r="R927" s="4"/>
      <c r="S927" s="1"/>
    </row>
    <row r="928" spans="1:19" ht="42.75">
      <c r="A928" s="1"/>
      <c r="B928" s="5" t="s">
        <v>16</v>
      </c>
      <c r="C928" s="6"/>
      <c r="D928" s="6"/>
      <c r="E928" s="6"/>
      <c r="F928" s="7" t="s">
        <v>16</v>
      </c>
      <c r="G928" s="6"/>
      <c r="H928" s="7" t="s">
        <v>16</v>
      </c>
      <c r="I928" s="4" t="s">
        <v>448</v>
      </c>
      <c r="J928" s="4" t="s">
        <v>65</v>
      </c>
      <c r="K928" s="6">
        <v>100000</v>
      </c>
      <c r="L928" s="6">
        <v>45000</v>
      </c>
      <c r="M928" s="6">
        <v>51097</v>
      </c>
      <c r="N928" s="11">
        <v>57665</v>
      </c>
      <c r="O928" s="9">
        <v>57.7</v>
      </c>
      <c r="P928" s="9">
        <v>28.1</v>
      </c>
      <c r="Q928" s="4" t="s">
        <v>1439</v>
      </c>
      <c r="R928" s="4"/>
      <c r="S928" s="1"/>
    </row>
    <row r="929" spans="1:19" ht="28.5">
      <c r="A929" s="1"/>
      <c r="B929" s="5" t="s">
        <v>16</v>
      </c>
      <c r="C929" s="6"/>
      <c r="D929" s="6"/>
      <c r="E929" s="6"/>
      <c r="F929" s="7" t="s">
        <v>16</v>
      </c>
      <c r="G929" s="6"/>
      <c r="H929" s="7" t="s">
        <v>16</v>
      </c>
      <c r="I929" s="4" t="s">
        <v>164</v>
      </c>
      <c r="J929" s="4" t="s">
        <v>37</v>
      </c>
      <c r="K929" s="6">
        <v>400</v>
      </c>
      <c r="L929" s="6">
        <v>180</v>
      </c>
      <c r="M929" s="6">
        <v>261</v>
      </c>
      <c r="N929" s="11">
        <v>293</v>
      </c>
      <c r="O929" s="9">
        <v>73.3</v>
      </c>
      <c r="P929" s="9">
        <v>62.8</v>
      </c>
      <c r="Q929" s="4" t="s">
        <v>1440</v>
      </c>
      <c r="R929" s="4"/>
      <c r="S929" s="1"/>
    </row>
    <row r="930" spans="1:19" ht="28.5">
      <c r="A930" s="1"/>
      <c r="B930" s="5" t="s">
        <v>16</v>
      </c>
      <c r="C930" s="6"/>
      <c r="D930" s="6"/>
      <c r="E930" s="6"/>
      <c r="F930" s="7" t="s">
        <v>16</v>
      </c>
      <c r="G930" s="6"/>
      <c r="H930" s="7" t="s">
        <v>16</v>
      </c>
      <c r="I930" s="4" t="s">
        <v>1424</v>
      </c>
      <c r="J930" s="4" t="s">
        <v>68</v>
      </c>
      <c r="K930" s="6">
        <v>155</v>
      </c>
      <c r="L930" s="6">
        <v>153</v>
      </c>
      <c r="M930" s="6">
        <v>227</v>
      </c>
      <c r="N930" s="11">
        <v>208</v>
      </c>
      <c r="O930" s="7" t="s">
        <v>57</v>
      </c>
      <c r="P930" s="9">
        <v>35.9</v>
      </c>
      <c r="Q930" s="4" t="s">
        <v>1441</v>
      </c>
      <c r="R930" s="4"/>
      <c r="S930" s="1"/>
    </row>
    <row r="931" spans="1:19" ht="42.75">
      <c r="A931" s="1"/>
      <c r="B931" s="5" t="s">
        <v>16</v>
      </c>
      <c r="C931" s="6"/>
      <c r="D931" s="6"/>
      <c r="E931" s="6"/>
      <c r="F931" s="7" t="s">
        <v>16</v>
      </c>
      <c r="G931" s="6"/>
      <c r="H931" s="7" t="s">
        <v>16</v>
      </c>
      <c r="I931" s="4" t="s">
        <v>1426</v>
      </c>
      <c r="J931" s="4" t="s">
        <v>37</v>
      </c>
      <c r="K931" s="6">
        <v>850</v>
      </c>
      <c r="L931" s="6">
        <v>380</v>
      </c>
      <c r="M931" s="6">
        <v>265</v>
      </c>
      <c r="N931" s="11">
        <v>117</v>
      </c>
      <c r="O931" s="9">
        <v>13.8</v>
      </c>
      <c r="P931" s="9">
        <v>-69.2</v>
      </c>
      <c r="Q931" s="4" t="s">
        <v>3487</v>
      </c>
      <c r="R931" s="4"/>
      <c r="S931" s="1"/>
    </row>
    <row r="932" spans="1:19" ht="42.75">
      <c r="A932" s="1"/>
      <c r="B932" s="5" t="s">
        <v>16</v>
      </c>
      <c r="C932" s="6"/>
      <c r="D932" s="6"/>
      <c r="E932" s="6"/>
      <c r="F932" s="7" t="s">
        <v>16</v>
      </c>
      <c r="G932" s="6"/>
      <c r="H932" s="7" t="s">
        <v>16</v>
      </c>
      <c r="I932" s="4" t="s">
        <v>1428</v>
      </c>
      <c r="J932" s="4" t="s">
        <v>37</v>
      </c>
      <c r="K932" s="6">
        <v>1700</v>
      </c>
      <c r="L932" s="6">
        <v>800</v>
      </c>
      <c r="M932" s="6">
        <v>701</v>
      </c>
      <c r="N932" s="11">
        <v>674</v>
      </c>
      <c r="O932" s="9">
        <v>39.6</v>
      </c>
      <c r="P932" s="9">
        <v>-15.7</v>
      </c>
      <c r="Q932" s="4" t="s">
        <v>3487</v>
      </c>
      <c r="R932" s="4"/>
      <c r="S932" s="1"/>
    </row>
    <row r="933" spans="1:19">
      <c r="A933" s="1"/>
      <c r="B933" s="5" t="s">
        <v>16</v>
      </c>
      <c r="C933" s="6"/>
      <c r="D933" s="6"/>
      <c r="E933" s="6"/>
      <c r="F933" s="7" t="s">
        <v>16</v>
      </c>
      <c r="G933" s="6"/>
      <c r="H933" s="7" t="s">
        <v>16</v>
      </c>
      <c r="I933" s="4" t="s">
        <v>1442</v>
      </c>
      <c r="J933" s="4" t="s">
        <v>1443</v>
      </c>
      <c r="K933" s="6">
        <v>25</v>
      </c>
      <c r="L933" s="6">
        <v>11</v>
      </c>
      <c r="M933" s="6">
        <v>10</v>
      </c>
      <c r="N933" s="11">
        <v>11</v>
      </c>
      <c r="O933" s="9">
        <v>44</v>
      </c>
      <c r="P933" s="9">
        <v>0</v>
      </c>
      <c r="Q933" s="4"/>
      <c r="R933" s="4"/>
      <c r="S933" s="1"/>
    </row>
    <row r="934" spans="1:19" ht="28.5">
      <c r="A934" s="1"/>
      <c r="B934" s="5" t="s">
        <v>16</v>
      </c>
      <c r="C934" s="6"/>
      <c r="D934" s="6"/>
      <c r="E934" s="6"/>
      <c r="F934" s="7" t="s">
        <v>16</v>
      </c>
      <c r="G934" s="6"/>
      <c r="H934" s="7" t="s">
        <v>16</v>
      </c>
      <c r="I934" s="4" t="s">
        <v>1444</v>
      </c>
      <c r="J934" s="4" t="s">
        <v>1370</v>
      </c>
      <c r="K934" s="6">
        <v>5030</v>
      </c>
      <c r="L934" s="6">
        <v>4940</v>
      </c>
      <c r="M934" s="6">
        <v>4529</v>
      </c>
      <c r="N934" s="11">
        <v>4731</v>
      </c>
      <c r="O934" s="7" t="s">
        <v>57</v>
      </c>
      <c r="P934" s="9">
        <v>-4.2</v>
      </c>
      <c r="Q934" s="4" t="s">
        <v>1432</v>
      </c>
      <c r="R934" s="4"/>
      <c r="S934" s="1"/>
    </row>
    <row r="935" spans="1:19" ht="28.5">
      <c r="A935" s="1"/>
      <c r="B935" s="5" t="s">
        <v>16</v>
      </c>
      <c r="C935" s="6"/>
      <c r="D935" s="6"/>
      <c r="E935" s="6"/>
      <c r="F935" s="7" t="s">
        <v>16</v>
      </c>
      <c r="G935" s="6"/>
      <c r="H935" s="7" t="s">
        <v>16</v>
      </c>
      <c r="I935" s="4" t="s">
        <v>1445</v>
      </c>
      <c r="J935" s="4" t="s">
        <v>1370</v>
      </c>
      <c r="K935" s="6">
        <v>9090</v>
      </c>
      <c r="L935" s="6">
        <v>9050</v>
      </c>
      <c r="M935" s="6">
        <v>10195</v>
      </c>
      <c r="N935" s="11">
        <v>8981</v>
      </c>
      <c r="O935" s="7" t="s">
        <v>57</v>
      </c>
      <c r="P935" s="9">
        <v>-0.8</v>
      </c>
      <c r="Q935" s="4" t="s">
        <v>3002</v>
      </c>
      <c r="R935" s="4"/>
      <c r="S935" s="1"/>
    </row>
    <row r="936" spans="1:19" ht="42.75">
      <c r="A936" s="1"/>
      <c r="B936" s="5" t="s">
        <v>16</v>
      </c>
      <c r="C936" s="6"/>
      <c r="D936" s="6"/>
      <c r="E936" s="6"/>
      <c r="F936" s="7" t="s">
        <v>16</v>
      </c>
      <c r="G936" s="6"/>
      <c r="H936" s="7" t="s">
        <v>16</v>
      </c>
      <c r="I936" s="4" t="s">
        <v>1446</v>
      </c>
      <c r="J936" s="4" t="s">
        <v>1370</v>
      </c>
      <c r="K936" s="6">
        <v>5969</v>
      </c>
      <c r="L936" s="6">
        <v>5900</v>
      </c>
      <c r="M936" s="6">
        <v>7885</v>
      </c>
      <c r="N936" s="11">
        <v>6331</v>
      </c>
      <c r="O936" s="7" t="s">
        <v>57</v>
      </c>
      <c r="P936" s="9">
        <v>7.3</v>
      </c>
      <c r="Q936" s="4" t="s">
        <v>1447</v>
      </c>
      <c r="R936" s="4"/>
      <c r="S936" s="1"/>
    </row>
    <row r="937" spans="1:19" s="23" customFormat="1" ht="30">
      <c r="A937" s="19" t="s">
        <v>1448</v>
      </c>
      <c r="B937" s="13" t="s">
        <v>16</v>
      </c>
      <c r="C937" s="20"/>
      <c r="D937" s="20"/>
      <c r="E937" s="20"/>
      <c r="F937" s="21" t="s">
        <v>16</v>
      </c>
      <c r="G937" s="20"/>
      <c r="H937" s="21" t="s">
        <v>16</v>
      </c>
      <c r="I937" s="19" t="s">
        <v>16</v>
      </c>
      <c r="J937" s="19" t="s">
        <v>16</v>
      </c>
      <c r="K937" s="20"/>
      <c r="L937" s="20"/>
      <c r="M937" s="20"/>
      <c r="N937" s="22"/>
      <c r="O937" s="21" t="s">
        <v>16</v>
      </c>
      <c r="P937" s="21" t="s">
        <v>16</v>
      </c>
      <c r="Q937" s="19" t="s">
        <v>16</v>
      </c>
      <c r="R937" s="19"/>
      <c r="S937" s="18"/>
    </row>
    <row r="938" spans="1:19" ht="28.5">
      <c r="A938" s="4" t="s">
        <v>1449</v>
      </c>
      <c r="B938" s="5" t="s">
        <v>1363</v>
      </c>
      <c r="C938" s="6">
        <v>48618115</v>
      </c>
      <c r="D938" s="6">
        <v>62816490</v>
      </c>
      <c r="E938" s="6">
        <v>14198375</v>
      </c>
      <c r="F938" s="8">
        <v>29.2</v>
      </c>
      <c r="G938" s="6">
        <v>175398000</v>
      </c>
      <c r="H938" s="8">
        <v>35.799999999999997</v>
      </c>
      <c r="I938" s="4" t="s">
        <v>16</v>
      </c>
      <c r="J938" s="4" t="s">
        <v>16</v>
      </c>
      <c r="K938" s="6"/>
      <c r="L938" s="6"/>
      <c r="M938" s="6"/>
      <c r="N938" s="11"/>
      <c r="O938" s="7" t="s">
        <v>16</v>
      </c>
      <c r="P938" s="7" t="s">
        <v>16</v>
      </c>
      <c r="Q938" s="4" t="s">
        <v>16</v>
      </c>
      <c r="R938" s="4"/>
      <c r="S938" s="1"/>
    </row>
    <row r="939" spans="1:19" ht="57">
      <c r="A939" s="4" t="s">
        <v>1450</v>
      </c>
      <c r="B939" s="5" t="s">
        <v>16</v>
      </c>
      <c r="C939" s="6"/>
      <c r="D939" s="6"/>
      <c r="E939" s="6"/>
      <c r="F939" s="7" t="s">
        <v>16</v>
      </c>
      <c r="G939" s="6"/>
      <c r="H939" s="7" t="s">
        <v>16</v>
      </c>
      <c r="I939" s="4" t="s">
        <v>1451</v>
      </c>
      <c r="J939" s="4" t="s">
        <v>103</v>
      </c>
      <c r="K939" s="6">
        <v>290</v>
      </c>
      <c r="L939" s="6">
        <v>145</v>
      </c>
      <c r="M939" s="6">
        <v>142</v>
      </c>
      <c r="N939" s="11">
        <v>164</v>
      </c>
      <c r="O939" s="9">
        <v>56.6</v>
      </c>
      <c r="P939" s="9">
        <v>13.1</v>
      </c>
      <c r="Q939" s="4" t="s">
        <v>3488</v>
      </c>
      <c r="R939" s="4"/>
      <c r="S939" s="1"/>
    </row>
    <row r="940" spans="1:19" s="23" customFormat="1" ht="30">
      <c r="A940" s="19" t="s">
        <v>1452</v>
      </c>
      <c r="B940" s="13" t="s">
        <v>16</v>
      </c>
      <c r="C940" s="20"/>
      <c r="D940" s="20"/>
      <c r="E940" s="20"/>
      <c r="F940" s="21" t="s">
        <v>16</v>
      </c>
      <c r="G940" s="20"/>
      <c r="H940" s="21" t="s">
        <v>16</v>
      </c>
      <c r="I940" s="19" t="s">
        <v>16</v>
      </c>
      <c r="J940" s="19" t="s">
        <v>16</v>
      </c>
      <c r="K940" s="20"/>
      <c r="L940" s="20"/>
      <c r="M940" s="20"/>
      <c r="N940" s="22"/>
      <c r="O940" s="21" t="s">
        <v>16</v>
      </c>
      <c r="P940" s="21" t="s">
        <v>16</v>
      </c>
      <c r="Q940" s="19" t="s">
        <v>16</v>
      </c>
      <c r="R940" s="19"/>
      <c r="S940" s="18"/>
    </row>
    <row r="941" spans="1:19" ht="28.5">
      <c r="A941" s="4" t="s">
        <v>1453</v>
      </c>
      <c r="B941" s="5" t="s">
        <v>1332</v>
      </c>
      <c r="C941" s="6">
        <v>292057</v>
      </c>
      <c r="D941" s="6">
        <v>380000</v>
      </c>
      <c r="E941" s="6">
        <v>87943</v>
      </c>
      <c r="F941" s="8">
        <v>30.1</v>
      </c>
      <c r="G941" s="6">
        <v>770997</v>
      </c>
      <c r="H941" s="8">
        <v>49.3</v>
      </c>
      <c r="I941" s="4" t="s">
        <v>16</v>
      </c>
      <c r="J941" s="4" t="s">
        <v>16</v>
      </c>
      <c r="K941" s="6"/>
      <c r="L941" s="6"/>
      <c r="M941" s="6"/>
      <c r="N941" s="11"/>
      <c r="O941" s="7" t="s">
        <v>16</v>
      </c>
      <c r="P941" s="7" t="s">
        <v>16</v>
      </c>
      <c r="Q941" s="4" t="s">
        <v>16</v>
      </c>
      <c r="R941" s="4"/>
      <c r="S941" s="1"/>
    </row>
    <row r="942" spans="1:19">
      <c r="A942" s="1"/>
      <c r="B942" s="5" t="s">
        <v>1101</v>
      </c>
      <c r="C942" s="6">
        <v>95453582</v>
      </c>
      <c r="D942" s="6">
        <v>104180351</v>
      </c>
      <c r="E942" s="6">
        <v>8726769</v>
      </c>
      <c r="F942" s="8">
        <v>9.1</v>
      </c>
      <c r="G942" s="6">
        <v>246565003</v>
      </c>
      <c r="H942" s="8">
        <v>42.3</v>
      </c>
      <c r="I942" s="4" t="s">
        <v>16</v>
      </c>
      <c r="J942" s="4" t="s">
        <v>16</v>
      </c>
      <c r="K942" s="6"/>
      <c r="L942" s="6"/>
      <c r="M942" s="6"/>
      <c r="N942" s="11"/>
      <c r="O942" s="7" t="s">
        <v>16</v>
      </c>
      <c r="P942" s="7" t="s">
        <v>16</v>
      </c>
      <c r="Q942" s="4" t="s">
        <v>16</v>
      </c>
      <c r="R942" s="4"/>
      <c r="S942" s="1"/>
    </row>
    <row r="943" spans="1:19" ht="42.75">
      <c r="A943" s="4" t="s">
        <v>1454</v>
      </c>
      <c r="B943" s="5" t="s">
        <v>16</v>
      </c>
      <c r="C943" s="6"/>
      <c r="D943" s="6"/>
      <c r="E943" s="6"/>
      <c r="F943" s="7" t="s">
        <v>16</v>
      </c>
      <c r="G943" s="6"/>
      <c r="H943" s="7" t="s">
        <v>16</v>
      </c>
      <c r="I943" s="4" t="s">
        <v>1455</v>
      </c>
      <c r="J943" s="4" t="s">
        <v>76</v>
      </c>
      <c r="K943" s="6">
        <v>28695</v>
      </c>
      <c r="L943" s="6">
        <v>18443</v>
      </c>
      <c r="M943" s="6">
        <v>19773</v>
      </c>
      <c r="N943" s="11">
        <v>19223</v>
      </c>
      <c r="O943" s="9">
        <v>67</v>
      </c>
      <c r="P943" s="9">
        <v>4.2</v>
      </c>
      <c r="Q943" s="4" t="s">
        <v>3490</v>
      </c>
      <c r="R943" s="4"/>
      <c r="S943" s="1"/>
    </row>
    <row r="944" spans="1:19" ht="28.5">
      <c r="A944" s="1"/>
      <c r="B944" s="5" t="s">
        <v>16</v>
      </c>
      <c r="C944" s="6"/>
      <c r="D944" s="6"/>
      <c r="E944" s="6"/>
      <c r="F944" s="7" t="s">
        <v>16</v>
      </c>
      <c r="G944" s="6"/>
      <c r="H944" s="7" t="s">
        <v>16</v>
      </c>
      <c r="I944" s="4" t="s">
        <v>1456</v>
      </c>
      <c r="J944" s="4" t="s">
        <v>76</v>
      </c>
      <c r="K944" s="6">
        <v>3458</v>
      </c>
      <c r="L944" s="6">
        <v>1760</v>
      </c>
      <c r="M944" s="6">
        <v>1894</v>
      </c>
      <c r="N944" s="11">
        <v>1963</v>
      </c>
      <c r="O944" s="9">
        <v>56.8</v>
      </c>
      <c r="P944" s="9">
        <v>11.5</v>
      </c>
      <c r="Q944" s="4" t="s">
        <v>3489</v>
      </c>
      <c r="R944" s="4"/>
      <c r="S944" s="1"/>
    </row>
    <row r="945" spans="1:19" s="23" customFormat="1" ht="15">
      <c r="A945" s="19" t="s">
        <v>1457</v>
      </c>
      <c r="B945" s="13" t="s">
        <v>16</v>
      </c>
      <c r="C945" s="20"/>
      <c r="D945" s="20"/>
      <c r="E945" s="20"/>
      <c r="F945" s="21" t="s">
        <v>16</v>
      </c>
      <c r="G945" s="20"/>
      <c r="H945" s="21" t="s">
        <v>16</v>
      </c>
      <c r="I945" s="19" t="s">
        <v>16</v>
      </c>
      <c r="J945" s="19" t="s">
        <v>16</v>
      </c>
      <c r="K945" s="20"/>
      <c r="L945" s="20"/>
      <c r="M945" s="20"/>
      <c r="N945" s="22"/>
      <c r="O945" s="21" t="s">
        <v>16</v>
      </c>
      <c r="P945" s="21" t="s">
        <v>16</v>
      </c>
      <c r="Q945" s="19" t="s">
        <v>16</v>
      </c>
      <c r="R945" s="19"/>
      <c r="S945" s="18"/>
    </row>
    <row r="946" spans="1:19" ht="28.5">
      <c r="A946" s="4" t="s">
        <v>1458</v>
      </c>
      <c r="B946" s="5" t="s">
        <v>1363</v>
      </c>
      <c r="C946" s="6">
        <v>33909165</v>
      </c>
      <c r="D946" s="6">
        <v>39122554</v>
      </c>
      <c r="E946" s="6">
        <v>5213389</v>
      </c>
      <c r="F946" s="8">
        <v>15.4</v>
      </c>
      <c r="G946" s="6">
        <v>107278757</v>
      </c>
      <c r="H946" s="8">
        <v>36.5</v>
      </c>
      <c r="I946" s="4" t="s">
        <v>16</v>
      </c>
      <c r="J946" s="4" t="s">
        <v>16</v>
      </c>
      <c r="K946" s="6"/>
      <c r="L946" s="6"/>
      <c r="M946" s="6"/>
      <c r="N946" s="11"/>
      <c r="O946" s="7" t="s">
        <v>16</v>
      </c>
      <c r="P946" s="7" t="s">
        <v>16</v>
      </c>
      <c r="Q946" s="4" t="s">
        <v>16</v>
      </c>
      <c r="R946" s="4"/>
      <c r="S946" s="1"/>
    </row>
    <row r="947" spans="1:19" ht="28.5">
      <c r="A947" s="4" t="s">
        <v>1459</v>
      </c>
      <c r="B947" s="5" t="s">
        <v>16</v>
      </c>
      <c r="C947" s="6"/>
      <c r="D947" s="6"/>
      <c r="E947" s="6"/>
      <c r="F947" s="7" t="s">
        <v>16</v>
      </c>
      <c r="G947" s="6"/>
      <c r="H947" s="7" t="s">
        <v>16</v>
      </c>
      <c r="I947" s="4" t="s">
        <v>1460</v>
      </c>
      <c r="J947" s="4" t="s">
        <v>1461</v>
      </c>
      <c r="K947" s="6">
        <v>25000000</v>
      </c>
      <c r="L947" s="6">
        <v>10500000</v>
      </c>
      <c r="M947" s="6">
        <v>9535879</v>
      </c>
      <c r="N947" s="11">
        <v>8320851</v>
      </c>
      <c r="O947" s="9">
        <v>33.299999999999997</v>
      </c>
      <c r="P947" s="9">
        <v>-20.8</v>
      </c>
      <c r="Q947" s="4" t="s">
        <v>1462</v>
      </c>
      <c r="R947" s="4"/>
      <c r="S947" s="1"/>
    </row>
    <row r="948" spans="1:19" ht="28.5">
      <c r="A948" s="1"/>
      <c r="B948" s="5" t="s">
        <v>16</v>
      </c>
      <c r="C948" s="6"/>
      <c r="D948" s="6"/>
      <c r="E948" s="6"/>
      <c r="F948" s="7" t="s">
        <v>16</v>
      </c>
      <c r="G948" s="6"/>
      <c r="H948" s="7" t="s">
        <v>16</v>
      </c>
      <c r="I948" s="4" t="s">
        <v>1463</v>
      </c>
      <c r="J948" s="4" t="s">
        <v>76</v>
      </c>
      <c r="K948" s="6">
        <v>1300</v>
      </c>
      <c r="L948" s="6">
        <v>450</v>
      </c>
      <c r="M948" s="6">
        <v>727</v>
      </c>
      <c r="N948" s="11">
        <v>671</v>
      </c>
      <c r="O948" s="9">
        <v>51.6</v>
      </c>
      <c r="P948" s="9">
        <v>49.1</v>
      </c>
      <c r="Q948" s="4" t="s">
        <v>1464</v>
      </c>
      <c r="R948" s="4"/>
      <c r="S948" s="1"/>
    </row>
    <row r="949" spans="1:19" ht="28.5">
      <c r="A949" s="1"/>
      <c r="B949" s="5" t="s">
        <v>16</v>
      </c>
      <c r="C949" s="6"/>
      <c r="D949" s="6"/>
      <c r="E949" s="6"/>
      <c r="F949" s="7" t="s">
        <v>16</v>
      </c>
      <c r="G949" s="6"/>
      <c r="H949" s="7" t="s">
        <v>16</v>
      </c>
      <c r="I949" s="4" t="s">
        <v>1465</v>
      </c>
      <c r="J949" s="4" t="s">
        <v>1466</v>
      </c>
      <c r="K949" s="6">
        <v>152</v>
      </c>
      <c r="L949" s="6">
        <v>76</v>
      </c>
      <c r="M949" s="6">
        <v>70</v>
      </c>
      <c r="N949" s="11">
        <v>82</v>
      </c>
      <c r="O949" s="9">
        <v>53.9</v>
      </c>
      <c r="P949" s="9">
        <v>7.9</v>
      </c>
      <c r="Q949" s="4" t="s">
        <v>1467</v>
      </c>
      <c r="R949" s="4"/>
      <c r="S949" s="1"/>
    </row>
    <row r="950" spans="1:19">
      <c r="A950" s="1"/>
      <c r="B950" s="5" t="s">
        <v>16</v>
      </c>
      <c r="C950" s="6"/>
      <c r="D950" s="6"/>
      <c r="E950" s="6"/>
      <c r="F950" s="7" t="s">
        <v>16</v>
      </c>
      <c r="G950" s="6"/>
      <c r="H950" s="7" t="s">
        <v>16</v>
      </c>
      <c r="I950" s="4" t="s">
        <v>1468</v>
      </c>
      <c r="J950" s="4" t="s">
        <v>1469</v>
      </c>
      <c r="K950" s="6">
        <v>13500</v>
      </c>
      <c r="L950" s="6">
        <v>7155</v>
      </c>
      <c r="M950" s="6">
        <v>7053</v>
      </c>
      <c r="N950" s="11">
        <v>3967</v>
      </c>
      <c r="O950" s="9">
        <v>29.4</v>
      </c>
      <c r="P950" s="9">
        <v>-44.6</v>
      </c>
      <c r="Q950" s="4" t="s">
        <v>1470</v>
      </c>
      <c r="R950" s="4"/>
      <c r="S950" s="1"/>
    </row>
    <row r="951" spans="1:19" ht="28.5">
      <c r="A951" s="1"/>
      <c r="B951" s="5" t="s">
        <v>16</v>
      </c>
      <c r="C951" s="6"/>
      <c r="D951" s="6"/>
      <c r="E951" s="6"/>
      <c r="F951" s="7" t="s">
        <v>16</v>
      </c>
      <c r="G951" s="6"/>
      <c r="H951" s="7" t="s">
        <v>16</v>
      </c>
      <c r="I951" s="4" t="s">
        <v>1471</v>
      </c>
      <c r="J951" s="4" t="s">
        <v>1472</v>
      </c>
      <c r="K951" s="6">
        <v>200</v>
      </c>
      <c r="L951" s="6">
        <v>170</v>
      </c>
      <c r="M951" s="6">
        <v>30</v>
      </c>
      <c r="N951" s="11">
        <v>192</v>
      </c>
      <c r="O951" s="9">
        <v>96</v>
      </c>
      <c r="P951" s="9">
        <v>12.9</v>
      </c>
      <c r="Q951" s="4" t="s">
        <v>1473</v>
      </c>
      <c r="R951" s="4"/>
      <c r="S951" s="1"/>
    </row>
    <row r="952" spans="1:19" ht="28.5">
      <c r="A952" s="1"/>
      <c r="B952" s="5" t="s">
        <v>16</v>
      </c>
      <c r="C952" s="6"/>
      <c r="D952" s="6"/>
      <c r="E952" s="6"/>
      <c r="F952" s="7" t="s">
        <v>16</v>
      </c>
      <c r="G952" s="6"/>
      <c r="H952" s="7" t="s">
        <v>16</v>
      </c>
      <c r="I952" s="4" t="s">
        <v>1474</v>
      </c>
      <c r="J952" s="4" t="s">
        <v>1475</v>
      </c>
      <c r="K952" s="6">
        <v>356</v>
      </c>
      <c r="L952" s="6">
        <v>178</v>
      </c>
      <c r="M952" s="6">
        <v>110</v>
      </c>
      <c r="N952" s="11">
        <v>142</v>
      </c>
      <c r="O952" s="9">
        <v>39.9</v>
      </c>
      <c r="P952" s="9">
        <v>-20.2</v>
      </c>
      <c r="Q952" s="4" t="s">
        <v>1476</v>
      </c>
      <c r="R952" s="4"/>
      <c r="S952" s="1"/>
    </row>
    <row r="953" spans="1:19" s="23" customFormat="1" ht="30">
      <c r="A953" s="19" t="s">
        <v>1477</v>
      </c>
      <c r="B953" s="13" t="s">
        <v>16</v>
      </c>
      <c r="C953" s="20"/>
      <c r="D953" s="20"/>
      <c r="E953" s="20"/>
      <c r="F953" s="21" t="s">
        <v>16</v>
      </c>
      <c r="G953" s="20"/>
      <c r="H953" s="21" t="s">
        <v>16</v>
      </c>
      <c r="I953" s="19" t="s">
        <v>16</v>
      </c>
      <c r="J953" s="19" t="s">
        <v>16</v>
      </c>
      <c r="K953" s="20"/>
      <c r="L953" s="20"/>
      <c r="M953" s="20"/>
      <c r="N953" s="22"/>
      <c r="O953" s="21" t="s">
        <v>16</v>
      </c>
      <c r="P953" s="21" t="s">
        <v>16</v>
      </c>
      <c r="Q953" s="19" t="s">
        <v>16</v>
      </c>
      <c r="R953" s="19"/>
      <c r="S953" s="18"/>
    </row>
    <row r="954" spans="1:19" ht="42.75">
      <c r="A954" s="4" t="s">
        <v>1478</v>
      </c>
      <c r="B954" s="5" t="s">
        <v>1332</v>
      </c>
      <c r="C954" s="6">
        <v>4620900</v>
      </c>
      <c r="D954" s="6">
        <v>3469120</v>
      </c>
      <c r="E954" s="6">
        <v>-1151780</v>
      </c>
      <c r="F954" s="8">
        <v>-24.9</v>
      </c>
      <c r="G954" s="6">
        <v>4559973</v>
      </c>
      <c r="H954" s="8">
        <v>76.099999999999994</v>
      </c>
      <c r="I954" s="4" t="s">
        <v>16</v>
      </c>
      <c r="J954" s="4" t="s">
        <v>16</v>
      </c>
      <c r="K954" s="6"/>
      <c r="L954" s="6"/>
      <c r="M954" s="6"/>
      <c r="N954" s="11"/>
      <c r="O954" s="7" t="s">
        <v>16</v>
      </c>
      <c r="P954" s="7" t="s">
        <v>16</v>
      </c>
      <c r="Q954" s="4" t="s">
        <v>16</v>
      </c>
      <c r="R954" s="4"/>
      <c r="S954" s="1"/>
    </row>
    <row r="955" spans="1:19">
      <c r="A955" s="1"/>
      <c r="B955" s="5" t="s">
        <v>1363</v>
      </c>
      <c r="C955" s="6">
        <v>820811603</v>
      </c>
      <c r="D955" s="6">
        <v>1259413672</v>
      </c>
      <c r="E955" s="6">
        <v>438602069</v>
      </c>
      <c r="F955" s="8">
        <v>53.4</v>
      </c>
      <c r="G955" s="6">
        <v>2626167986</v>
      </c>
      <c r="H955" s="8">
        <v>48</v>
      </c>
      <c r="I955" s="4" t="s">
        <v>16</v>
      </c>
      <c r="J955" s="4" t="s">
        <v>16</v>
      </c>
      <c r="K955" s="6"/>
      <c r="L955" s="6"/>
      <c r="M955" s="6"/>
      <c r="N955" s="11"/>
      <c r="O955" s="7" t="s">
        <v>16</v>
      </c>
      <c r="P955" s="7" t="s">
        <v>16</v>
      </c>
      <c r="Q955" s="4" t="s">
        <v>16</v>
      </c>
      <c r="R955" s="4"/>
      <c r="S955" s="1"/>
    </row>
    <row r="956" spans="1:19" ht="28.5">
      <c r="A956" s="4" t="s">
        <v>1479</v>
      </c>
      <c r="B956" s="5" t="s">
        <v>16</v>
      </c>
      <c r="C956" s="6"/>
      <c r="D956" s="6"/>
      <c r="E956" s="6"/>
      <c r="F956" s="7" t="s">
        <v>16</v>
      </c>
      <c r="G956" s="6"/>
      <c r="H956" s="7" t="s">
        <v>16</v>
      </c>
      <c r="I956" s="4" t="s">
        <v>1480</v>
      </c>
      <c r="J956" s="4" t="s">
        <v>1481</v>
      </c>
      <c r="K956" s="6">
        <v>620</v>
      </c>
      <c r="L956" s="6">
        <v>310</v>
      </c>
      <c r="M956" s="6">
        <v>239</v>
      </c>
      <c r="N956" s="11">
        <v>260</v>
      </c>
      <c r="O956" s="9">
        <v>41.9</v>
      </c>
      <c r="P956" s="9">
        <v>-16.100000000000001</v>
      </c>
      <c r="Q956" s="4" t="s">
        <v>1482</v>
      </c>
      <c r="R956" s="4"/>
      <c r="S956" s="1"/>
    </row>
    <row r="957" spans="1:19" ht="71.25">
      <c r="A957" s="1"/>
      <c r="B957" s="5" t="s">
        <v>16</v>
      </c>
      <c r="C957" s="6"/>
      <c r="D957" s="6"/>
      <c r="E957" s="6"/>
      <c r="F957" s="7" t="s">
        <v>16</v>
      </c>
      <c r="G957" s="6"/>
      <c r="H957" s="7" t="s">
        <v>16</v>
      </c>
      <c r="I957" s="4" t="s">
        <v>1483</v>
      </c>
      <c r="J957" s="4" t="s">
        <v>1484</v>
      </c>
      <c r="K957" s="6">
        <v>144950</v>
      </c>
      <c r="L957" s="6">
        <v>72475</v>
      </c>
      <c r="M957" s="6">
        <v>38963</v>
      </c>
      <c r="N957" s="11">
        <v>19144</v>
      </c>
      <c r="O957" s="9">
        <v>13.2</v>
      </c>
      <c r="P957" s="9">
        <v>-73.599999999999994</v>
      </c>
      <c r="Q957" s="4" t="s">
        <v>3491</v>
      </c>
      <c r="R957" s="4"/>
      <c r="S957" s="1"/>
    </row>
    <row r="958" spans="1:19" ht="57">
      <c r="A958" s="1"/>
      <c r="B958" s="5" t="s">
        <v>16</v>
      </c>
      <c r="C958" s="6"/>
      <c r="D958" s="6"/>
      <c r="E958" s="6"/>
      <c r="F958" s="7" t="s">
        <v>16</v>
      </c>
      <c r="G958" s="6"/>
      <c r="H958" s="7" t="s">
        <v>16</v>
      </c>
      <c r="I958" s="4" t="s">
        <v>1485</v>
      </c>
      <c r="J958" s="4" t="s">
        <v>1469</v>
      </c>
      <c r="K958" s="6">
        <v>21</v>
      </c>
      <c r="L958" s="6">
        <v>11</v>
      </c>
      <c r="M958" s="6">
        <v>7</v>
      </c>
      <c r="N958" s="11">
        <v>5</v>
      </c>
      <c r="O958" s="9">
        <v>23.8</v>
      </c>
      <c r="P958" s="9">
        <v>-54.5</v>
      </c>
      <c r="Q958" s="4" t="s">
        <v>3492</v>
      </c>
      <c r="R958" s="4"/>
      <c r="S958" s="1"/>
    </row>
    <row r="959" spans="1:19" ht="85.5">
      <c r="A959" s="1"/>
      <c r="B959" s="5" t="s">
        <v>16</v>
      </c>
      <c r="C959" s="6"/>
      <c r="D959" s="6"/>
      <c r="E959" s="6"/>
      <c r="F959" s="7" t="s">
        <v>16</v>
      </c>
      <c r="G959" s="6"/>
      <c r="H959" s="7" t="s">
        <v>16</v>
      </c>
      <c r="I959" s="4" t="s">
        <v>1486</v>
      </c>
      <c r="J959" s="4" t="s">
        <v>1487</v>
      </c>
      <c r="K959" s="6">
        <v>5069</v>
      </c>
      <c r="L959" s="6">
        <v>2453</v>
      </c>
      <c r="M959" s="6">
        <v>1592</v>
      </c>
      <c r="N959" s="11">
        <v>1484</v>
      </c>
      <c r="O959" s="9">
        <v>29.3</v>
      </c>
      <c r="P959" s="9">
        <v>-39.5</v>
      </c>
      <c r="Q959" s="4" t="s">
        <v>1488</v>
      </c>
      <c r="R959" s="4"/>
      <c r="S959" s="1"/>
    </row>
    <row r="960" spans="1:19" ht="42.75">
      <c r="A960" s="1"/>
      <c r="B960" s="5" t="s">
        <v>16</v>
      </c>
      <c r="C960" s="6"/>
      <c r="D960" s="6"/>
      <c r="E960" s="6"/>
      <c r="F960" s="7" t="s">
        <v>16</v>
      </c>
      <c r="G960" s="6"/>
      <c r="H960" s="7" t="s">
        <v>16</v>
      </c>
      <c r="I960" s="4" t="s">
        <v>1489</v>
      </c>
      <c r="J960" s="4" t="s">
        <v>1490</v>
      </c>
      <c r="K960" s="6">
        <v>10</v>
      </c>
      <c r="L960" s="6">
        <v>5</v>
      </c>
      <c r="M960" s="6">
        <v>4</v>
      </c>
      <c r="N960" s="11">
        <v>13</v>
      </c>
      <c r="O960" s="9">
        <v>130</v>
      </c>
      <c r="P960" s="9">
        <v>160</v>
      </c>
      <c r="Q960" s="4" t="s">
        <v>1491</v>
      </c>
      <c r="R960" s="4"/>
      <c r="S960" s="1"/>
    </row>
    <row r="961" spans="1:19" ht="28.5">
      <c r="A961" s="1"/>
      <c r="B961" s="5" t="s">
        <v>16</v>
      </c>
      <c r="C961" s="6"/>
      <c r="D961" s="6"/>
      <c r="E961" s="6"/>
      <c r="F961" s="7" t="s">
        <v>16</v>
      </c>
      <c r="G961" s="6"/>
      <c r="H961" s="7" t="s">
        <v>16</v>
      </c>
      <c r="I961" s="4" t="s">
        <v>1492</v>
      </c>
      <c r="J961" s="4" t="s">
        <v>1493</v>
      </c>
      <c r="K961" s="6">
        <v>24</v>
      </c>
      <c r="L961" s="6">
        <v>12</v>
      </c>
      <c r="M961" s="6">
        <v>14</v>
      </c>
      <c r="N961" s="11">
        <v>12</v>
      </c>
      <c r="O961" s="9">
        <v>50</v>
      </c>
      <c r="P961" s="9">
        <v>0</v>
      </c>
      <c r="Q961" s="4" t="s">
        <v>16</v>
      </c>
      <c r="R961" s="4"/>
      <c r="S961" s="1"/>
    </row>
    <row r="962" spans="1:19" ht="42.75">
      <c r="A962" s="1"/>
      <c r="B962" s="5" t="s">
        <v>16</v>
      </c>
      <c r="C962" s="6"/>
      <c r="D962" s="6"/>
      <c r="E962" s="6"/>
      <c r="F962" s="7" t="s">
        <v>16</v>
      </c>
      <c r="G962" s="6"/>
      <c r="H962" s="7" t="s">
        <v>16</v>
      </c>
      <c r="I962" s="4" t="s">
        <v>1494</v>
      </c>
      <c r="J962" s="4" t="s">
        <v>1495</v>
      </c>
      <c r="K962" s="6">
        <v>4433</v>
      </c>
      <c r="L962" s="6">
        <v>2196</v>
      </c>
      <c r="M962" s="6">
        <v>1269</v>
      </c>
      <c r="N962" s="11">
        <v>1142</v>
      </c>
      <c r="O962" s="9">
        <v>25.8</v>
      </c>
      <c r="P962" s="9">
        <v>-48</v>
      </c>
      <c r="Q962" s="4" t="s">
        <v>3493</v>
      </c>
      <c r="R962" s="4"/>
      <c r="S962" s="1"/>
    </row>
    <row r="963" spans="1:19" ht="57">
      <c r="A963" s="1"/>
      <c r="B963" s="5" t="s">
        <v>16</v>
      </c>
      <c r="C963" s="6"/>
      <c r="D963" s="6"/>
      <c r="E963" s="6"/>
      <c r="F963" s="7" t="s">
        <v>16</v>
      </c>
      <c r="G963" s="6"/>
      <c r="H963" s="7" t="s">
        <v>16</v>
      </c>
      <c r="I963" s="4" t="s">
        <v>1496</v>
      </c>
      <c r="J963" s="4" t="s">
        <v>1469</v>
      </c>
      <c r="K963" s="6">
        <v>355890</v>
      </c>
      <c r="L963" s="6">
        <v>177395</v>
      </c>
      <c r="M963" s="6">
        <v>158785</v>
      </c>
      <c r="N963" s="11">
        <v>125269</v>
      </c>
      <c r="O963" s="9">
        <v>35.200000000000003</v>
      </c>
      <c r="P963" s="9">
        <v>-29.4</v>
      </c>
      <c r="Q963" s="4" t="s">
        <v>3494</v>
      </c>
      <c r="R963" s="4"/>
      <c r="S963" s="1"/>
    </row>
    <row r="964" spans="1:19" ht="57">
      <c r="A964" s="1"/>
      <c r="B964" s="5" t="s">
        <v>16</v>
      </c>
      <c r="C964" s="6"/>
      <c r="D964" s="6"/>
      <c r="E964" s="6"/>
      <c r="F964" s="7" t="s">
        <v>16</v>
      </c>
      <c r="G964" s="6"/>
      <c r="H964" s="7" t="s">
        <v>16</v>
      </c>
      <c r="I964" s="4" t="s">
        <v>1497</v>
      </c>
      <c r="J964" s="4" t="s">
        <v>1498</v>
      </c>
      <c r="K964" s="6">
        <v>2600</v>
      </c>
      <c r="L964" s="6">
        <v>1300</v>
      </c>
      <c r="M964" s="6">
        <v>987</v>
      </c>
      <c r="N964" s="11">
        <v>1025</v>
      </c>
      <c r="O964" s="9">
        <v>39.4</v>
      </c>
      <c r="P964" s="9">
        <v>-21.2</v>
      </c>
      <c r="Q964" s="4" t="s">
        <v>1499</v>
      </c>
      <c r="R964" s="4"/>
      <c r="S964" s="1"/>
    </row>
    <row r="965" spans="1:19" ht="85.5">
      <c r="A965" s="1"/>
      <c r="B965" s="5" t="s">
        <v>16</v>
      </c>
      <c r="C965" s="6"/>
      <c r="D965" s="6"/>
      <c r="E965" s="6"/>
      <c r="F965" s="7" t="s">
        <v>16</v>
      </c>
      <c r="G965" s="6"/>
      <c r="H965" s="7" t="s">
        <v>16</v>
      </c>
      <c r="I965" s="4" t="s">
        <v>1500</v>
      </c>
      <c r="J965" s="4" t="s">
        <v>1501</v>
      </c>
      <c r="K965" s="6">
        <v>127840</v>
      </c>
      <c r="L965" s="6">
        <v>60000</v>
      </c>
      <c r="M965" s="6">
        <v>35657</v>
      </c>
      <c r="N965" s="11">
        <v>32653</v>
      </c>
      <c r="O965" s="9">
        <v>25.5</v>
      </c>
      <c r="P965" s="9">
        <v>-45.6</v>
      </c>
      <c r="Q965" s="4" t="s">
        <v>1502</v>
      </c>
      <c r="R965" s="4"/>
      <c r="S965" s="1"/>
    </row>
    <row r="966" spans="1:19" ht="42.75">
      <c r="A966" s="1"/>
      <c r="B966" s="5" t="s">
        <v>16</v>
      </c>
      <c r="C966" s="6"/>
      <c r="D966" s="6"/>
      <c r="E966" s="6"/>
      <c r="F966" s="7" t="s">
        <v>16</v>
      </c>
      <c r="G966" s="6"/>
      <c r="H966" s="7" t="s">
        <v>16</v>
      </c>
      <c r="I966" s="4" t="s">
        <v>1503</v>
      </c>
      <c r="J966" s="4" t="s">
        <v>77</v>
      </c>
      <c r="K966" s="6">
        <v>19220</v>
      </c>
      <c r="L966" s="6">
        <v>7200</v>
      </c>
      <c r="M966" s="6">
        <v>6598</v>
      </c>
      <c r="N966" s="11">
        <v>8662</v>
      </c>
      <c r="O966" s="9">
        <v>45.1</v>
      </c>
      <c r="P966" s="9">
        <v>20.3</v>
      </c>
      <c r="Q966" s="4" t="s">
        <v>3495</v>
      </c>
      <c r="R966" s="4"/>
      <c r="S966" s="1"/>
    </row>
    <row r="967" spans="1:19">
      <c r="A967" s="1"/>
      <c r="B967" s="5" t="s">
        <v>16</v>
      </c>
      <c r="C967" s="6"/>
      <c r="D967" s="6"/>
      <c r="E967" s="6"/>
      <c r="F967" s="7" t="s">
        <v>16</v>
      </c>
      <c r="G967" s="6"/>
      <c r="H967" s="7" t="s">
        <v>16</v>
      </c>
      <c r="I967" s="4" t="s">
        <v>1504</v>
      </c>
      <c r="J967" s="4" t="s">
        <v>143</v>
      </c>
      <c r="K967" s="6">
        <v>2030000</v>
      </c>
      <c r="L967" s="6">
        <v>1045000</v>
      </c>
      <c r="M967" s="6">
        <v>928842</v>
      </c>
      <c r="N967" s="11">
        <v>934655</v>
      </c>
      <c r="O967" s="9">
        <v>46</v>
      </c>
      <c r="P967" s="9">
        <v>-10.6</v>
      </c>
      <c r="Q967" s="4" t="s">
        <v>3496</v>
      </c>
      <c r="R967" s="4"/>
      <c r="S967" s="1"/>
    </row>
    <row r="968" spans="1:19" ht="28.5">
      <c r="A968" s="1"/>
      <c r="B968" s="5" t="s">
        <v>16</v>
      </c>
      <c r="C968" s="6"/>
      <c r="D968" s="6"/>
      <c r="E968" s="6"/>
      <c r="F968" s="7" t="s">
        <v>16</v>
      </c>
      <c r="G968" s="6"/>
      <c r="H968" s="7" t="s">
        <v>16</v>
      </c>
      <c r="I968" s="4" t="s">
        <v>1505</v>
      </c>
      <c r="J968" s="4" t="s">
        <v>1040</v>
      </c>
      <c r="K968" s="6">
        <v>920000</v>
      </c>
      <c r="L968" s="6">
        <v>460000</v>
      </c>
      <c r="M968" s="6">
        <v>423612</v>
      </c>
      <c r="N968" s="11">
        <v>307016</v>
      </c>
      <c r="O968" s="9">
        <v>33.4</v>
      </c>
      <c r="P968" s="9">
        <v>-33.299999999999997</v>
      </c>
      <c r="Q968" s="4" t="s">
        <v>3497</v>
      </c>
      <c r="R968" s="4"/>
      <c r="S968" s="1"/>
    </row>
    <row r="969" spans="1:19" ht="28.5">
      <c r="A969" s="1"/>
      <c r="B969" s="5" t="s">
        <v>16</v>
      </c>
      <c r="C969" s="6"/>
      <c r="D969" s="6"/>
      <c r="E969" s="6"/>
      <c r="F969" s="7" t="s">
        <v>16</v>
      </c>
      <c r="G969" s="6"/>
      <c r="H969" s="7" t="s">
        <v>16</v>
      </c>
      <c r="I969" s="4" t="s">
        <v>1506</v>
      </c>
      <c r="J969" s="4" t="s">
        <v>971</v>
      </c>
      <c r="K969" s="6">
        <v>13000000</v>
      </c>
      <c r="L969" s="6">
        <v>6600000</v>
      </c>
      <c r="M969" s="6">
        <v>7285710</v>
      </c>
      <c r="N969" s="11">
        <v>7208188</v>
      </c>
      <c r="O969" s="9">
        <v>55.4</v>
      </c>
      <c r="P969" s="9">
        <v>9.1999999999999993</v>
      </c>
      <c r="Q969" s="4" t="s">
        <v>1507</v>
      </c>
      <c r="R969" s="4"/>
      <c r="S969" s="1"/>
    </row>
    <row r="970" spans="1:19" ht="28.5">
      <c r="A970" s="1"/>
      <c r="B970" s="5" t="s">
        <v>16</v>
      </c>
      <c r="C970" s="6"/>
      <c r="D970" s="6"/>
      <c r="E970" s="6"/>
      <c r="F970" s="7" t="s">
        <v>16</v>
      </c>
      <c r="G970" s="6"/>
      <c r="H970" s="7" t="s">
        <v>16</v>
      </c>
      <c r="I970" s="4" t="s">
        <v>1508</v>
      </c>
      <c r="J970" s="4" t="s">
        <v>971</v>
      </c>
      <c r="K970" s="6">
        <v>750000000</v>
      </c>
      <c r="L970" s="6">
        <v>340000000</v>
      </c>
      <c r="M970" s="6">
        <v>343157221</v>
      </c>
      <c r="N970" s="11">
        <v>349309947</v>
      </c>
      <c r="O970" s="9">
        <v>46.6</v>
      </c>
      <c r="P970" s="9">
        <v>2.7</v>
      </c>
      <c r="Q970" s="4" t="s">
        <v>1509</v>
      </c>
      <c r="R970" s="4"/>
      <c r="S970" s="1"/>
    </row>
    <row r="971" spans="1:19" ht="42.75">
      <c r="A971" s="1"/>
      <c r="B971" s="5" t="s">
        <v>16</v>
      </c>
      <c r="C971" s="6"/>
      <c r="D971" s="6"/>
      <c r="E971" s="6"/>
      <c r="F971" s="7" t="s">
        <v>16</v>
      </c>
      <c r="G971" s="6"/>
      <c r="H971" s="7" t="s">
        <v>16</v>
      </c>
      <c r="I971" s="4" t="s">
        <v>1510</v>
      </c>
      <c r="J971" s="4" t="s">
        <v>143</v>
      </c>
      <c r="K971" s="6">
        <v>39000</v>
      </c>
      <c r="L971" s="6">
        <v>19000</v>
      </c>
      <c r="M971" s="6">
        <v>16984</v>
      </c>
      <c r="N971" s="11">
        <v>20050</v>
      </c>
      <c r="O971" s="9">
        <v>51.4</v>
      </c>
      <c r="P971" s="9">
        <v>5.5</v>
      </c>
      <c r="Q971" s="4" t="s">
        <v>1511</v>
      </c>
      <c r="R971" s="4"/>
      <c r="S971" s="1"/>
    </row>
    <row r="972" spans="1:19" s="23" customFormat="1" ht="45">
      <c r="A972" s="19" t="s">
        <v>1512</v>
      </c>
      <c r="B972" s="13" t="s">
        <v>16</v>
      </c>
      <c r="C972" s="20">
        <f>SUM(C886:C971)</f>
        <v>2670915208</v>
      </c>
      <c r="D972" s="20">
        <f>SUM(D886:D971)</f>
        <v>3993783317</v>
      </c>
      <c r="E972" s="20">
        <f>+D972-C972</f>
        <v>1322868109</v>
      </c>
      <c r="F972" s="21" t="s">
        <v>16</v>
      </c>
      <c r="G972" s="20">
        <f>SUM(G886:G971)</f>
        <v>8427790161</v>
      </c>
      <c r="H972" s="21" t="s">
        <v>16</v>
      </c>
      <c r="I972" s="19" t="s">
        <v>16</v>
      </c>
      <c r="J972" s="19" t="s">
        <v>16</v>
      </c>
      <c r="K972" s="20"/>
      <c r="L972" s="20"/>
      <c r="M972" s="20"/>
      <c r="N972" s="22"/>
      <c r="O972" s="21" t="s">
        <v>16</v>
      </c>
      <c r="P972" s="21" t="s">
        <v>16</v>
      </c>
      <c r="Q972" s="19" t="s">
        <v>16</v>
      </c>
      <c r="R972" s="19"/>
      <c r="S972" s="18"/>
    </row>
    <row r="973" spans="1:19">
      <c r="A973" s="16" t="s">
        <v>1513</v>
      </c>
      <c r="B973" s="17" t="s">
        <v>16</v>
      </c>
      <c r="C973" s="17"/>
      <c r="D973" s="17"/>
      <c r="E973" s="17"/>
      <c r="F973" s="17" t="s">
        <v>16</v>
      </c>
      <c r="G973" s="17"/>
      <c r="H973" s="17" t="s">
        <v>16</v>
      </c>
      <c r="I973" s="17" t="s">
        <v>16</v>
      </c>
      <c r="J973" s="17" t="s">
        <v>16</v>
      </c>
      <c r="K973" s="17"/>
      <c r="L973" s="17"/>
      <c r="M973" s="17"/>
      <c r="N973" s="17"/>
      <c r="O973" s="17" t="s">
        <v>16</v>
      </c>
      <c r="P973" s="17" t="s">
        <v>16</v>
      </c>
      <c r="Q973" s="17" t="s">
        <v>16</v>
      </c>
    </row>
    <row r="974" spans="1:19" s="23" customFormat="1" ht="30">
      <c r="A974" s="19" t="s">
        <v>1514</v>
      </c>
      <c r="B974" s="13" t="s">
        <v>16</v>
      </c>
      <c r="C974" s="20"/>
      <c r="D974" s="20"/>
      <c r="E974" s="20"/>
      <c r="F974" s="21" t="s">
        <v>16</v>
      </c>
      <c r="G974" s="20"/>
      <c r="H974" s="21" t="s">
        <v>16</v>
      </c>
      <c r="I974" s="19" t="s">
        <v>16</v>
      </c>
      <c r="J974" s="19" t="s">
        <v>16</v>
      </c>
      <c r="K974" s="20"/>
      <c r="L974" s="20"/>
      <c r="M974" s="20"/>
      <c r="N974" s="22"/>
      <c r="O974" s="21" t="s">
        <v>16</v>
      </c>
      <c r="P974" s="21" t="s">
        <v>16</v>
      </c>
      <c r="Q974" s="19" t="s">
        <v>16</v>
      </c>
      <c r="R974" s="19"/>
      <c r="S974" s="18"/>
    </row>
    <row r="975" spans="1:19" ht="42.75">
      <c r="A975" s="4" t="s">
        <v>1515</v>
      </c>
      <c r="B975" s="5" t="s">
        <v>231</v>
      </c>
      <c r="C975" s="6">
        <v>152112842</v>
      </c>
      <c r="D975" s="6">
        <v>178279727</v>
      </c>
      <c r="E975" s="6">
        <v>26166885</v>
      </c>
      <c r="F975" s="8">
        <v>17.2</v>
      </c>
      <c r="G975" s="6">
        <v>428295400</v>
      </c>
      <c r="H975" s="8">
        <v>41.6</v>
      </c>
      <c r="I975" s="4" t="s">
        <v>16</v>
      </c>
      <c r="J975" s="4" t="s">
        <v>16</v>
      </c>
      <c r="K975" s="6"/>
      <c r="L975" s="6"/>
      <c r="M975" s="6"/>
      <c r="N975" s="11"/>
      <c r="O975" s="7" t="s">
        <v>16</v>
      </c>
      <c r="P975" s="7" t="s">
        <v>16</v>
      </c>
      <c r="Q975" s="4" t="s">
        <v>16</v>
      </c>
      <c r="R975" s="4"/>
      <c r="S975" s="1"/>
    </row>
    <row r="976" spans="1:19" ht="42.75">
      <c r="A976" s="1"/>
      <c r="B976" s="5" t="s">
        <v>16</v>
      </c>
      <c r="C976" s="6"/>
      <c r="D976" s="6"/>
      <c r="E976" s="6"/>
      <c r="F976" s="7" t="s">
        <v>16</v>
      </c>
      <c r="G976" s="6"/>
      <c r="H976" s="7" t="s">
        <v>16</v>
      </c>
      <c r="I976" s="4" t="s">
        <v>1516</v>
      </c>
      <c r="J976" s="4" t="s">
        <v>25</v>
      </c>
      <c r="K976" s="6">
        <v>142500</v>
      </c>
      <c r="L976" s="6">
        <v>69251</v>
      </c>
      <c r="M976" s="6">
        <v>47405</v>
      </c>
      <c r="N976" s="11">
        <v>70630</v>
      </c>
      <c r="O976" s="9">
        <v>49.6</v>
      </c>
      <c r="P976" s="9">
        <v>2</v>
      </c>
      <c r="Q976" s="29" t="s">
        <v>3538</v>
      </c>
      <c r="R976" s="4"/>
      <c r="S976" s="1"/>
    </row>
    <row r="977" spans="1:19">
      <c r="A977" s="1"/>
      <c r="B977" s="5" t="s">
        <v>16</v>
      </c>
      <c r="C977" s="6"/>
      <c r="D977" s="6"/>
      <c r="E977" s="6"/>
      <c r="F977" s="7" t="s">
        <v>16</v>
      </c>
      <c r="G977" s="6"/>
      <c r="H977" s="7" t="s">
        <v>16</v>
      </c>
      <c r="I977" s="4" t="s">
        <v>62</v>
      </c>
      <c r="J977" s="4" t="s">
        <v>294</v>
      </c>
      <c r="K977" s="6">
        <v>279</v>
      </c>
      <c r="L977" s="6">
        <v>125</v>
      </c>
      <c r="M977" s="6">
        <v>145</v>
      </c>
      <c r="N977" s="11">
        <v>133</v>
      </c>
      <c r="O977" s="9">
        <v>47.7</v>
      </c>
      <c r="P977" s="9">
        <v>6.4</v>
      </c>
      <c r="Q977" s="29" t="s">
        <v>3539</v>
      </c>
      <c r="R977" s="4"/>
      <c r="S977" s="1"/>
    </row>
    <row r="978" spans="1:19" ht="42.75">
      <c r="A978" s="1"/>
      <c r="B978" s="5" t="s">
        <v>16</v>
      </c>
      <c r="C978" s="6"/>
      <c r="D978" s="6"/>
      <c r="E978" s="6"/>
      <c r="F978" s="7" t="s">
        <v>16</v>
      </c>
      <c r="G978" s="6"/>
      <c r="H978" s="7" t="s">
        <v>16</v>
      </c>
      <c r="I978" s="4" t="s">
        <v>1517</v>
      </c>
      <c r="J978" s="4" t="s">
        <v>29</v>
      </c>
      <c r="K978" s="6">
        <v>3732310</v>
      </c>
      <c r="L978" s="6">
        <v>2402764</v>
      </c>
      <c r="M978" s="6">
        <v>2083285</v>
      </c>
      <c r="N978" s="11">
        <v>1554265</v>
      </c>
      <c r="O978" s="9">
        <v>41.6</v>
      </c>
      <c r="P978" s="9">
        <v>-35.299999999999997</v>
      </c>
      <c r="Q978" s="4" t="s">
        <v>3540</v>
      </c>
      <c r="R978" s="4"/>
      <c r="S978" s="1"/>
    </row>
    <row r="979" spans="1:19" ht="28.5">
      <c r="A979" s="1"/>
      <c r="B979" s="5" t="s">
        <v>16</v>
      </c>
      <c r="C979" s="6"/>
      <c r="D979" s="6"/>
      <c r="E979" s="6"/>
      <c r="F979" s="7" t="s">
        <v>16</v>
      </c>
      <c r="G979" s="6"/>
      <c r="H979" s="7" t="s">
        <v>16</v>
      </c>
      <c r="I979" s="4" t="s">
        <v>1518</v>
      </c>
      <c r="J979" s="4" t="s">
        <v>818</v>
      </c>
      <c r="K979" s="6">
        <v>25</v>
      </c>
      <c r="L979" s="6">
        <v>12</v>
      </c>
      <c r="M979" s="6">
        <v>8</v>
      </c>
      <c r="N979" s="11">
        <v>27</v>
      </c>
      <c r="O979" s="9">
        <v>108</v>
      </c>
      <c r="P979" s="9">
        <v>125</v>
      </c>
      <c r="Q979" s="26" t="s">
        <v>3541</v>
      </c>
      <c r="R979" s="4"/>
      <c r="S979" s="1"/>
    </row>
    <row r="980" spans="1:19" ht="28.5">
      <c r="A980" s="1"/>
      <c r="B980" s="5" t="s">
        <v>16</v>
      </c>
      <c r="C980" s="6"/>
      <c r="D980" s="6"/>
      <c r="E980" s="6"/>
      <c r="F980" s="7" t="s">
        <v>16</v>
      </c>
      <c r="G980" s="6"/>
      <c r="H980" s="7" t="s">
        <v>16</v>
      </c>
      <c r="I980" s="4" t="s">
        <v>1519</v>
      </c>
      <c r="J980" s="4" t="s">
        <v>1520</v>
      </c>
      <c r="K980" s="6">
        <v>800000</v>
      </c>
      <c r="L980" s="6">
        <v>400000</v>
      </c>
      <c r="M980" s="6">
        <v>240000</v>
      </c>
      <c r="N980" s="11">
        <v>253500</v>
      </c>
      <c r="O980" s="9">
        <v>31.7</v>
      </c>
      <c r="P980" s="9">
        <v>-36.6</v>
      </c>
      <c r="Q980" s="4" t="s">
        <v>3542</v>
      </c>
      <c r="R980" s="4"/>
      <c r="S980" s="1"/>
    </row>
    <row r="981" spans="1:19" ht="28.5">
      <c r="A981" s="1"/>
      <c r="B981" s="5" t="s">
        <v>16</v>
      </c>
      <c r="C981" s="6"/>
      <c r="D981" s="6"/>
      <c r="E981" s="6"/>
      <c r="F981" s="7" t="s">
        <v>16</v>
      </c>
      <c r="G981" s="6"/>
      <c r="H981" s="7" t="s">
        <v>16</v>
      </c>
      <c r="I981" s="4" t="s">
        <v>1521</v>
      </c>
      <c r="J981" s="4" t="s">
        <v>110</v>
      </c>
      <c r="K981" s="6">
        <v>10000</v>
      </c>
      <c r="L981" s="6">
        <v>7927</v>
      </c>
      <c r="M981" s="6">
        <v>7442</v>
      </c>
      <c r="N981" s="11">
        <v>4335</v>
      </c>
      <c r="O981" s="9">
        <v>43.4</v>
      </c>
      <c r="P981" s="9">
        <v>-45.3</v>
      </c>
      <c r="Q981" s="4" t="s">
        <v>3543</v>
      </c>
      <c r="R981" s="4"/>
      <c r="S981" s="1"/>
    </row>
    <row r="982" spans="1:19" ht="57">
      <c r="A982" s="1"/>
      <c r="B982" s="5" t="s">
        <v>16</v>
      </c>
      <c r="C982" s="6"/>
      <c r="D982" s="6"/>
      <c r="E982" s="6"/>
      <c r="F982" s="7" t="s">
        <v>16</v>
      </c>
      <c r="G982" s="6"/>
      <c r="H982" s="7" t="s">
        <v>16</v>
      </c>
      <c r="I982" s="4" t="s">
        <v>1522</v>
      </c>
      <c r="J982" s="4" t="s">
        <v>1523</v>
      </c>
      <c r="K982" s="6">
        <v>652</v>
      </c>
      <c r="L982" s="6">
        <v>652</v>
      </c>
      <c r="M982" s="6">
        <v>535</v>
      </c>
      <c r="N982" s="11">
        <v>546</v>
      </c>
      <c r="O982" s="7" t="s">
        <v>57</v>
      </c>
      <c r="P982" s="9">
        <v>-16.3</v>
      </c>
      <c r="Q982" s="4" t="s">
        <v>3544</v>
      </c>
      <c r="R982" s="4"/>
      <c r="S982" s="1"/>
    </row>
    <row r="983" spans="1:19" ht="28.5">
      <c r="A983" s="4" t="s">
        <v>1524</v>
      </c>
      <c r="B983" s="5" t="s">
        <v>92</v>
      </c>
      <c r="C983" s="6">
        <v>9986518</v>
      </c>
      <c r="D983" s="6">
        <v>5200000</v>
      </c>
      <c r="E983" s="6">
        <v>-4786518</v>
      </c>
      <c r="F983" s="8">
        <v>-47.9</v>
      </c>
      <c r="G983" s="6">
        <v>34308000</v>
      </c>
      <c r="H983" s="8">
        <v>15.2</v>
      </c>
      <c r="I983" s="4" t="s">
        <v>16</v>
      </c>
      <c r="J983" s="4" t="s">
        <v>16</v>
      </c>
      <c r="K983" s="6"/>
      <c r="L983" s="6"/>
      <c r="M983" s="6"/>
      <c r="N983" s="11"/>
      <c r="O983" s="7" t="s">
        <v>16</v>
      </c>
      <c r="P983" s="7" t="s">
        <v>16</v>
      </c>
      <c r="Q983" s="4" t="s">
        <v>16</v>
      </c>
      <c r="R983" s="4"/>
      <c r="S983" s="1"/>
    </row>
    <row r="984" spans="1:19" ht="28.5">
      <c r="A984" s="4" t="s">
        <v>1525</v>
      </c>
      <c r="B984" s="5" t="s">
        <v>16</v>
      </c>
      <c r="C984" s="6"/>
      <c r="D984" s="6"/>
      <c r="E984" s="6"/>
      <c r="F984" s="7" t="s">
        <v>16</v>
      </c>
      <c r="G984" s="6"/>
      <c r="H984" s="7" t="s">
        <v>16</v>
      </c>
      <c r="I984" s="4" t="s">
        <v>95</v>
      </c>
      <c r="J984" s="4" t="s">
        <v>96</v>
      </c>
      <c r="K984" s="6">
        <v>34</v>
      </c>
      <c r="L984" s="6">
        <v>32</v>
      </c>
      <c r="M984" s="6">
        <v>27</v>
      </c>
      <c r="N984" s="11">
        <v>29</v>
      </c>
      <c r="O984" s="7" t="s">
        <v>57</v>
      </c>
      <c r="P984" s="9">
        <v>-9.4</v>
      </c>
      <c r="Q984" s="29" t="s">
        <v>1526</v>
      </c>
      <c r="R984" s="4"/>
      <c r="S984" s="1"/>
    </row>
    <row r="985" spans="1:19" ht="28.5">
      <c r="A985" s="1"/>
      <c r="B985" s="5" t="s">
        <v>16</v>
      </c>
      <c r="C985" s="6"/>
      <c r="D985" s="6"/>
      <c r="E985" s="6"/>
      <c r="F985" s="7" t="s">
        <v>16</v>
      </c>
      <c r="G985" s="6"/>
      <c r="H985" s="7" t="s">
        <v>16</v>
      </c>
      <c r="I985" s="4" t="s">
        <v>615</v>
      </c>
      <c r="J985" s="4" t="s">
        <v>616</v>
      </c>
      <c r="K985" s="6">
        <v>100</v>
      </c>
      <c r="L985" s="6">
        <v>100</v>
      </c>
      <c r="M985" s="6">
        <v>92</v>
      </c>
      <c r="N985" s="11">
        <v>106</v>
      </c>
      <c r="O985" s="7" t="s">
        <v>57</v>
      </c>
      <c r="P985" s="9">
        <v>6</v>
      </c>
      <c r="Q985" s="29" t="s">
        <v>1526</v>
      </c>
      <c r="R985" s="4"/>
      <c r="S985" s="1"/>
    </row>
    <row r="986" spans="1:19">
      <c r="A986" s="4" t="s">
        <v>1527</v>
      </c>
      <c r="B986" s="5" t="s">
        <v>22</v>
      </c>
      <c r="C986" s="6">
        <v>965341</v>
      </c>
      <c r="D986" s="6">
        <v>1446521</v>
      </c>
      <c r="E986" s="6">
        <v>481180</v>
      </c>
      <c r="F986" s="8">
        <v>49.8</v>
      </c>
      <c r="G986" s="6">
        <v>8113819</v>
      </c>
      <c r="H986" s="8">
        <v>17.8</v>
      </c>
      <c r="I986" s="4" t="s">
        <v>16</v>
      </c>
      <c r="J986" s="4" t="s">
        <v>16</v>
      </c>
      <c r="K986" s="6"/>
      <c r="L986" s="6"/>
      <c r="M986" s="6"/>
      <c r="N986" s="11"/>
      <c r="O986" s="7" t="s">
        <v>16</v>
      </c>
      <c r="P986" s="7" t="s">
        <v>16</v>
      </c>
      <c r="Q986" s="4" t="s">
        <v>16</v>
      </c>
      <c r="R986" s="4"/>
      <c r="S986" s="1"/>
    </row>
    <row r="987" spans="1:19" ht="28.5">
      <c r="A987" s="1"/>
      <c r="B987" s="5" t="s">
        <v>16</v>
      </c>
      <c r="C987" s="6"/>
      <c r="D987" s="6"/>
      <c r="E987" s="6"/>
      <c r="F987" s="7" t="s">
        <v>16</v>
      </c>
      <c r="G987" s="6"/>
      <c r="H987" s="7" t="s">
        <v>16</v>
      </c>
      <c r="I987" s="4" t="s">
        <v>1528</v>
      </c>
      <c r="J987" s="4" t="s">
        <v>504</v>
      </c>
      <c r="K987" s="6">
        <v>35</v>
      </c>
      <c r="L987" s="6">
        <v>0</v>
      </c>
      <c r="M987" s="6">
        <v>0</v>
      </c>
      <c r="N987" s="11">
        <v>0</v>
      </c>
      <c r="O987" s="7" t="s">
        <v>18</v>
      </c>
      <c r="P987" s="9">
        <v>0</v>
      </c>
      <c r="Q987" s="4" t="s">
        <v>16</v>
      </c>
      <c r="R987" s="4"/>
      <c r="S987" s="1"/>
    </row>
    <row r="988" spans="1:19" ht="28.5">
      <c r="A988" s="1"/>
      <c r="B988" s="5" t="s">
        <v>16</v>
      </c>
      <c r="C988" s="6"/>
      <c r="D988" s="6"/>
      <c r="E988" s="6"/>
      <c r="F988" s="7" t="s">
        <v>16</v>
      </c>
      <c r="G988" s="6"/>
      <c r="H988" s="7" t="s">
        <v>16</v>
      </c>
      <c r="I988" s="4" t="s">
        <v>1529</v>
      </c>
      <c r="J988" s="4" t="s">
        <v>86</v>
      </c>
      <c r="K988" s="6">
        <v>720</v>
      </c>
      <c r="L988" s="6">
        <v>394</v>
      </c>
      <c r="M988" s="6">
        <v>300</v>
      </c>
      <c r="N988" s="11">
        <v>237</v>
      </c>
      <c r="O988" s="9">
        <v>32.9</v>
      </c>
      <c r="P988" s="9">
        <v>-39.799999999999997</v>
      </c>
      <c r="Q988" s="4" t="s">
        <v>3545</v>
      </c>
      <c r="R988" s="4"/>
      <c r="S988" s="1"/>
    </row>
    <row r="989" spans="1:19" s="23" customFormat="1" ht="30">
      <c r="A989" s="19" t="s">
        <v>1530</v>
      </c>
      <c r="B989" s="13" t="s">
        <v>16</v>
      </c>
      <c r="C989" s="20"/>
      <c r="D989" s="20"/>
      <c r="E989" s="20"/>
      <c r="F989" s="21" t="s">
        <v>16</v>
      </c>
      <c r="G989" s="20"/>
      <c r="H989" s="21" t="s">
        <v>16</v>
      </c>
      <c r="I989" s="19" t="s">
        <v>16</v>
      </c>
      <c r="J989" s="19" t="s">
        <v>16</v>
      </c>
      <c r="K989" s="20"/>
      <c r="L989" s="20"/>
      <c r="M989" s="20"/>
      <c r="N989" s="22"/>
      <c r="O989" s="21" t="s">
        <v>16</v>
      </c>
      <c r="P989" s="21" t="s">
        <v>16</v>
      </c>
      <c r="Q989" s="19" t="s">
        <v>16</v>
      </c>
      <c r="R989" s="19"/>
      <c r="S989" s="18"/>
    </row>
    <row r="990" spans="1:19" ht="28.5">
      <c r="A990" s="4" t="s">
        <v>1531</v>
      </c>
      <c r="B990" s="5" t="s">
        <v>1139</v>
      </c>
      <c r="C990" s="6">
        <v>185740492</v>
      </c>
      <c r="D990" s="6">
        <v>201184121</v>
      </c>
      <c r="E990" s="6">
        <v>15443629</v>
      </c>
      <c r="F990" s="8">
        <v>8.3000000000000007</v>
      </c>
      <c r="G990" s="6">
        <v>501793000</v>
      </c>
      <c r="H990" s="8">
        <v>40.1</v>
      </c>
      <c r="I990" s="4" t="s">
        <v>16</v>
      </c>
      <c r="J990" s="4" t="s">
        <v>16</v>
      </c>
      <c r="K990" s="6"/>
      <c r="L990" s="6"/>
      <c r="M990" s="6"/>
      <c r="N990" s="11"/>
      <c r="O990" s="7" t="s">
        <v>16</v>
      </c>
      <c r="P990" s="7" t="s">
        <v>16</v>
      </c>
      <c r="Q990" s="4" t="s">
        <v>16</v>
      </c>
      <c r="R990" s="4"/>
      <c r="S990" s="1"/>
    </row>
    <row r="991" spans="1:19">
      <c r="A991" s="1"/>
      <c r="B991" s="5" t="s">
        <v>16</v>
      </c>
      <c r="C991" s="6"/>
      <c r="D991" s="6"/>
      <c r="E991" s="6"/>
      <c r="F991" s="7" t="s">
        <v>16</v>
      </c>
      <c r="G991" s="6"/>
      <c r="H991" s="7" t="s">
        <v>16</v>
      </c>
      <c r="I991" s="4" t="s">
        <v>1532</v>
      </c>
      <c r="J991" s="4" t="s">
        <v>564</v>
      </c>
      <c r="K991" s="6">
        <v>97</v>
      </c>
      <c r="L991" s="6">
        <v>54</v>
      </c>
      <c r="M991" s="6">
        <v>53</v>
      </c>
      <c r="N991" s="11">
        <v>43</v>
      </c>
      <c r="O991" s="9">
        <v>44.3</v>
      </c>
      <c r="P991" s="9">
        <v>-20.399999999999999</v>
      </c>
      <c r="Q991" s="4" t="s">
        <v>3546</v>
      </c>
      <c r="R991" s="4"/>
      <c r="S991" s="1"/>
    </row>
    <row r="992" spans="1:19" ht="28.5">
      <c r="A992" s="1"/>
      <c r="B992" s="5" t="s">
        <v>16</v>
      </c>
      <c r="C992" s="6"/>
      <c r="D992" s="6"/>
      <c r="E992" s="6"/>
      <c r="F992" s="7" t="s">
        <v>16</v>
      </c>
      <c r="G992" s="6"/>
      <c r="H992" s="7" t="s">
        <v>16</v>
      </c>
      <c r="I992" s="4" t="s">
        <v>1533</v>
      </c>
      <c r="J992" s="4" t="s">
        <v>130</v>
      </c>
      <c r="K992" s="6">
        <v>172</v>
      </c>
      <c r="L992" s="6">
        <v>102</v>
      </c>
      <c r="M992" s="6">
        <v>73</v>
      </c>
      <c r="N992" s="11">
        <v>91</v>
      </c>
      <c r="O992" s="9">
        <v>52.9</v>
      </c>
      <c r="P992" s="9">
        <v>-10.8</v>
      </c>
      <c r="Q992" s="4" t="s">
        <v>3547</v>
      </c>
      <c r="R992" s="4"/>
      <c r="S992" s="1"/>
    </row>
    <row r="993" spans="1:19">
      <c r="A993" s="1"/>
      <c r="B993" s="5" t="s">
        <v>16</v>
      </c>
      <c r="C993" s="6"/>
      <c r="D993" s="6"/>
      <c r="E993" s="6"/>
      <c r="F993" s="7" t="s">
        <v>16</v>
      </c>
      <c r="G993" s="6"/>
      <c r="H993" s="7" t="s">
        <v>16</v>
      </c>
      <c r="I993" s="4" t="s">
        <v>1534</v>
      </c>
      <c r="J993" s="4" t="s">
        <v>1535</v>
      </c>
      <c r="K993" s="6">
        <v>284</v>
      </c>
      <c r="L993" s="6">
        <v>202</v>
      </c>
      <c r="M993" s="6">
        <v>144</v>
      </c>
      <c r="N993" s="11">
        <v>172</v>
      </c>
      <c r="O993" s="9">
        <v>60.6</v>
      </c>
      <c r="P993" s="9">
        <v>-14.9</v>
      </c>
      <c r="Q993" s="4" t="s">
        <v>3548</v>
      </c>
      <c r="R993" s="4"/>
      <c r="S993" s="1"/>
    </row>
    <row r="994" spans="1:19" s="23" customFormat="1" ht="15">
      <c r="A994" s="19" t="s">
        <v>1536</v>
      </c>
      <c r="B994" s="13" t="s">
        <v>16</v>
      </c>
      <c r="C994" s="20"/>
      <c r="D994" s="20"/>
      <c r="E994" s="20"/>
      <c r="F994" s="21" t="s">
        <v>16</v>
      </c>
      <c r="G994" s="20"/>
      <c r="H994" s="21" t="s">
        <v>16</v>
      </c>
      <c r="I994" s="19" t="s">
        <v>16</v>
      </c>
      <c r="J994" s="19" t="s">
        <v>16</v>
      </c>
      <c r="K994" s="20"/>
      <c r="L994" s="20"/>
      <c r="M994" s="20"/>
      <c r="N994" s="22"/>
      <c r="O994" s="21" t="s">
        <v>16</v>
      </c>
      <c r="P994" s="21" t="s">
        <v>16</v>
      </c>
      <c r="Q994" s="19" t="s">
        <v>16</v>
      </c>
      <c r="R994" s="19"/>
      <c r="S994" s="18"/>
    </row>
    <row r="995" spans="1:19" ht="28.5">
      <c r="A995" s="4" t="s">
        <v>1537</v>
      </c>
      <c r="B995" s="5" t="s">
        <v>1139</v>
      </c>
      <c r="C995" s="6">
        <v>83453266</v>
      </c>
      <c r="D995" s="6">
        <v>124379458</v>
      </c>
      <c r="E995" s="6">
        <v>40926192</v>
      </c>
      <c r="F995" s="8">
        <v>49</v>
      </c>
      <c r="G995" s="6">
        <v>279041388</v>
      </c>
      <c r="H995" s="8">
        <v>44.6</v>
      </c>
      <c r="I995" s="4" t="s">
        <v>16</v>
      </c>
      <c r="J995" s="4" t="s">
        <v>16</v>
      </c>
      <c r="K995" s="6"/>
      <c r="L995" s="6"/>
      <c r="M995" s="6"/>
      <c r="N995" s="11"/>
      <c r="O995" s="7" t="s">
        <v>16</v>
      </c>
      <c r="P995" s="7" t="s">
        <v>16</v>
      </c>
      <c r="Q995" s="4" t="s">
        <v>16</v>
      </c>
      <c r="R995" s="4"/>
      <c r="S995" s="1"/>
    </row>
    <row r="996" spans="1:19">
      <c r="A996" s="1"/>
      <c r="B996" s="5" t="s">
        <v>16</v>
      </c>
      <c r="C996" s="6"/>
      <c r="D996" s="6"/>
      <c r="E996" s="6"/>
      <c r="F996" s="7" t="s">
        <v>16</v>
      </c>
      <c r="G996" s="6"/>
      <c r="H996" s="7" t="s">
        <v>16</v>
      </c>
      <c r="I996" s="4" t="s">
        <v>1538</v>
      </c>
      <c r="J996" s="4" t="s">
        <v>86</v>
      </c>
      <c r="K996" s="6">
        <v>5850</v>
      </c>
      <c r="L996" s="6">
        <v>2200</v>
      </c>
      <c r="M996" s="6">
        <v>1650</v>
      </c>
      <c r="N996" s="11">
        <v>2200</v>
      </c>
      <c r="O996" s="9">
        <v>37.6</v>
      </c>
      <c r="P996" s="9">
        <v>0</v>
      </c>
      <c r="Q996" s="4" t="s">
        <v>16</v>
      </c>
      <c r="R996" s="4"/>
      <c r="S996" s="1"/>
    </row>
    <row r="997" spans="1:19" ht="85.5">
      <c r="A997" s="1"/>
      <c r="B997" s="5" t="s">
        <v>16</v>
      </c>
      <c r="C997" s="6"/>
      <c r="D997" s="6"/>
      <c r="E997" s="6"/>
      <c r="F997" s="7" t="s">
        <v>16</v>
      </c>
      <c r="G997" s="6"/>
      <c r="H997" s="7" t="s">
        <v>16</v>
      </c>
      <c r="I997" s="4" t="s">
        <v>1532</v>
      </c>
      <c r="J997" s="4" t="s">
        <v>564</v>
      </c>
      <c r="K997" s="6">
        <v>64</v>
      </c>
      <c r="L997" s="6">
        <v>35</v>
      </c>
      <c r="M997" s="6">
        <v>232</v>
      </c>
      <c r="N997" s="11">
        <v>176</v>
      </c>
      <c r="O997" s="9">
        <v>275</v>
      </c>
      <c r="P997" s="9">
        <v>402.9</v>
      </c>
      <c r="Q997" s="26" t="s">
        <v>3549</v>
      </c>
      <c r="R997" s="4"/>
      <c r="S997" s="1"/>
    </row>
    <row r="998" spans="1:19" ht="28.5">
      <c r="A998" s="1"/>
      <c r="B998" s="5" t="s">
        <v>16</v>
      </c>
      <c r="C998" s="6"/>
      <c r="D998" s="6"/>
      <c r="E998" s="6"/>
      <c r="F998" s="7" t="s">
        <v>16</v>
      </c>
      <c r="G998" s="6"/>
      <c r="H998" s="7" t="s">
        <v>16</v>
      </c>
      <c r="I998" s="4" t="s">
        <v>1533</v>
      </c>
      <c r="J998" s="4" t="s">
        <v>130</v>
      </c>
      <c r="K998" s="6">
        <v>10</v>
      </c>
      <c r="L998" s="6">
        <v>5</v>
      </c>
      <c r="M998" s="6">
        <v>4</v>
      </c>
      <c r="N998" s="11">
        <v>9</v>
      </c>
      <c r="O998" s="9">
        <v>90</v>
      </c>
      <c r="P998" s="9">
        <v>80</v>
      </c>
      <c r="Q998" s="4" t="s">
        <v>3550</v>
      </c>
      <c r="R998" s="4"/>
      <c r="S998" s="1"/>
    </row>
    <row r="999" spans="1:19">
      <c r="A999" s="4" t="s">
        <v>1539</v>
      </c>
      <c r="B999" s="5" t="s">
        <v>1139</v>
      </c>
      <c r="C999" s="6">
        <v>107303912</v>
      </c>
      <c r="D999" s="6">
        <v>119636204</v>
      </c>
      <c r="E999" s="6">
        <v>12332292</v>
      </c>
      <c r="F999" s="8">
        <v>11.5</v>
      </c>
      <c r="G999" s="6">
        <v>238786419</v>
      </c>
      <c r="H999" s="8">
        <v>50.1</v>
      </c>
      <c r="I999" s="4" t="s">
        <v>16</v>
      </c>
      <c r="J999" s="4" t="s">
        <v>16</v>
      </c>
      <c r="K999" s="6"/>
      <c r="L999" s="6"/>
      <c r="M999" s="6"/>
      <c r="N999" s="11"/>
      <c r="O999" s="7" t="s">
        <v>16</v>
      </c>
      <c r="P999" s="7" t="s">
        <v>16</v>
      </c>
      <c r="Q999" s="4" t="s">
        <v>16</v>
      </c>
      <c r="R999" s="4"/>
      <c r="S999" s="1"/>
    </row>
    <row r="1000" spans="1:19" ht="28.5">
      <c r="A1000" s="1"/>
      <c r="B1000" s="5" t="s">
        <v>16</v>
      </c>
      <c r="C1000" s="6"/>
      <c r="D1000" s="6"/>
      <c r="E1000" s="6"/>
      <c r="F1000" s="7" t="s">
        <v>16</v>
      </c>
      <c r="G1000" s="6"/>
      <c r="H1000" s="7" t="s">
        <v>16</v>
      </c>
      <c r="I1000" s="4" t="s">
        <v>1540</v>
      </c>
      <c r="J1000" s="4" t="s">
        <v>1541</v>
      </c>
      <c r="K1000" s="6">
        <v>880000</v>
      </c>
      <c r="L1000" s="6">
        <v>450800</v>
      </c>
      <c r="M1000" s="6">
        <v>449302</v>
      </c>
      <c r="N1000" s="11">
        <v>417846</v>
      </c>
      <c r="O1000" s="9">
        <v>47.5</v>
      </c>
      <c r="P1000" s="9">
        <v>-7.3</v>
      </c>
      <c r="Q1000" s="4" t="s">
        <v>3551</v>
      </c>
      <c r="R1000" s="4"/>
      <c r="S1000" s="1"/>
    </row>
    <row r="1001" spans="1:19" ht="42.75">
      <c r="A1001" s="1"/>
      <c r="B1001" s="5" t="s">
        <v>16</v>
      </c>
      <c r="C1001" s="6"/>
      <c r="D1001" s="6"/>
      <c r="E1001" s="6"/>
      <c r="F1001" s="7" t="s">
        <v>16</v>
      </c>
      <c r="G1001" s="6"/>
      <c r="H1001" s="7" t="s">
        <v>16</v>
      </c>
      <c r="I1001" s="4" t="s">
        <v>1542</v>
      </c>
      <c r="J1001" s="4" t="s">
        <v>1541</v>
      </c>
      <c r="K1001" s="6">
        <v>120000</v>
      </c>
      <c r="L1001" s="6">
        <v>60000</v>
      </c>
      <c r="M1001" s="6">
        <v>25724</v>
      </c>
      <c r="N1001" s="11">
        <v>13006</v>
      </c>
      <c r="O1001" s="9">
        <v>10.8</v>
      </c>
      <c r="P1001" s="9">
        <v>-78.3</v>
      </c>
      <c r="Q1001" s="29" t="s">
        <v>3552</v>
      </c>
      <c r="R1001" s="4"/>
      <c r="S1001" s="1"/>
    </row>
    <row r="1002" spans="1:19" s="23" customFormat="1" ht="45">
      <c r="A1002" s="19" t="s">
        <v>1543</v>
      </c>
      <c r="B1002" s="13" t="s">
        <v>16</v>
      </c>
      <c r="C1002" s="20">
        <f>SUM(C974:C1001)</f>
        <v>539562371</v>
      </c>
      <c r="D1002" s="20">
        <f>SUM(D974:D1001)</f>
        <v>630126031</v>
      </c>
      <c r="E1002" s="20">
        <f>+D1002-C1002</f>
        <v>90563660</v>
      </c>
      <c r="F1002" s="21" t="s">
        <v>16</v>
      </c>
      <c r="G1002" s="20">
        <f>SUM(G974:G1001)</f>
        <v>1490338026</v>
      </c>
      <c r="H1002" s="21" t="s">
        <v>16</v>
      </c>
      <c r="I1002" s="19" t="s">
        <v>16</v>
      </c>
      <c r="J1002" s="19" t="s">
        <v>16</v>
      </c>
      <c r="K1002" s="20"/>
      <c r="L1002" s="20"/>
      <c r="M1002" s="20"/>
      <c r="N1002" s="22"/>
      <c r="O1002" s="21" t="s">
        <v>16</v>
      </c>
      <c r="P1002" s="21" t="s">
        <v>16</v>
      </c>
      <c r="Q1002" s="19" t="s">
        <v>16</v>
      </c>
      <c r="R1002" s="19"/>
      <c r="S1002" s="18"/>
    </row>
    <row r="1003" spans="1:19" ht="28.5">
      <c r="A1003" s="16" t="s">
        <v>1544</v>
      </c>
      <c r="B1003" s="17" t="s">
        <v>16</v>
      </c>
      <c r="C1003" s="17"/>
      <c r="D1003" s="17"/>
      <c r="E1003" s="17"/>
      <c r="F1003" s="17" t="s">
        <v>16</v>
      </c>
      <c r="G1003" s="17"/>
      <c r="H1003" s="17" t="s">
        <v>16</v>
      </c>
      <c r="I1003" s="17" t="s">
        <v>16</v>
      </c>
      <c r="J1003" s="17" t="s">
        <v>16</v>
      </c>
      <c r="K1003" s="17"/>
      <c r="L1003" s="17"/>
      <c r="M1003" s="17"/>
      <c r="N1003" s="17"/>
      <c r="O1003" s="17" t="s">
        <v>16</v>
      </c>
      <c r="P1003" s="17" t="s">
        <v>16</v>
      </c>
      <c r="Q1003" s="17" t="s">
        <v>16</v>
      </c>
    </row>
    <row r="1004" spans="1:19" s="23" customFormat="1" ht="30">
      <c r="A1004" s="19" t="s">
        <v>1545</v>
      </c>
      <c r="B1004" s="13" t="s">
        <v>16</v>
      </c>
      <c r="C1004" s="20"/>
      <c r="D1004" s="20"/>
      <c r="E1004" s="20"/>
      <c r="F1004" s="21" t="s">
        <v>16</v>
      </c>
      <c r="G1004" s="20"/>
      <c r="H1004" s="21" t="s">
        <v>16</v>
      </c>
      <c r="I1004" s="19" t="s">
        <v>16</v>
      </c>
      <c r="J1004" s="19" t="s">
        <v>16</v>
      </c>
      <c r="K1004" s="20"/>
      <c r="L1004" s="20"/>
      <c r="M1004" s="20"/>
      <c r="N1004" s="22"/>
      <c r="O1004" s="21" t="s">
        <v>16</v>
      </c>
      <c r="P1004" s="21" t="s">
        <v>16</v>
      </c>
      <c r="Q1004" s="19" t="s">
        <v>16</v>
      </c>
      <c r="R1004" s="19"/>
      <c r="S1004" s="18"/>
    </row>
    <row r="1005" spans="1:19" ht="28.5">
      <c r="A1005" s="4" t="s">
        <v>1546</v>
      </c>
      <c r="B1005" s="5" t="s">
        <v>570</v>
      </c>
      <c r="C1005" s="6">
        <v>121382424</v>
      </c>
      <c r="D1005" s="6">
        <v>157091525</v>
      </c>
      <c r="E1005" s="6">
        <v>35709101</v>
      </c>
      <c r="F1005" s="8">
        <v>29.4</v>
      </c>
      <c r="G1005" s="6">
        <v>540547216</v>
      </c>
      <c r="H1005" s="8">
        <v>29.1</v>
      </c>
      <c r="I1005" s="4" t="s">
        <v>16</v>
      </c>
      <c r="J1005" s="4" t="s">
        <v>16</v>
      </c>
      <c r="K1005" s="6"/>
      <c r="L1005" s="6"/>
      <c r="M1005" s="6"/>
      <c r="N1005" s="11"/>
      <c r="O1005" s="7" t="s">
        <v>16</v>
      </c>
      <c r="P1005" s="7" t="s">
        <v>16</v>
      </c>
      <c r="Q1005" s="4" t="s">
        <v>16</v>
      </c>
      <c r="R1005" s="4"/>
      <c r="S1005" s="1"/>
    </row>
    <row r="1006" spans="1:19" ht="28.5">
      <c r="A1006" s="1"/>
      <c r="B1006" s="5" t="s">
        <v>16</v>
      </c>
      <c r="C1006" s="6"/>
      <c r="D1006" s="6"/>
      <c r="E1006" s="6"/>
      <c r="F1006" s="7" t="s">
        <v>16</v>
      </c>
      <c r="G1006" s="6"/>
      <c r="H1006" s="7" t="s">
        <v>16</v>
      </c>
      <c r="I1006" s="4" t="s">
        <v>1547</v>
      </c>
      <c r="J1006" s="4" t="s">
        <v>1548</v>
      </c>
      <c r="K1006" s="6">
        <v>28</v>
      </c>
      <c r="L1006" s="6">
        <v>0</v>
      </c>
      <c r="M1006" s="6">
        <v>0</v>
      </c>
      <c r="N1006" s="11">
        <v>0</v>
      </c>
      <c r="O1006" s="7" t="s">
        <v>18</v>
      </c>
      <c r="P1006" s="9">
        <v>0</v>
      </c>
      <c r="Q1006" s="4" t="s">
        <v>16</v>
      </c>
      <c r="R1006" s="4"/>
      <c r="S1006" s="1"/>
    </row>
    <row r="1007" spans="1:19" ht="28.5">
      <c r="A1007" s="4" t="s">
        <v>1549</v>
      </c>
      <c r="B1007" s="5" t="s">
        <v>570</v>
      </c>
      <c r="C1007" s="6">
        <v>115010604</v>
      </c>
      <c r="D1007" s="6">
        <v>161853843</v>
      </c>
      <c r="E1007" s="6">
        <v>46843239</v>
      </c>
      <c r="F1007" s="8">
        <v>40.700000000000003</v>
      </c>
      <c r="G1007" s="6">
        <v>365208110</v>
      </c>
      <c r="H1007" s="8">
        <v>44.3</v>
      </c>
      <c r="I1007" s="4" t="s">
        <v>16</v>
      </c>
      <c r="J1007" s="4" t="s">
        <v>16</v>
      </c>
      <c r="K1007" s="6"/>
      <c r="L1007" s="6"/>
      <c r="M1007" s="6"/>
      <c r="N1007" s="11"/>
      <c r="O1007" s="7" t="s">
        <v>16</v>
      </c>
      <c r="P1007" s="7" t="s">
        <v>16</v>
      </c>
      <c r="Q1007" s="4" t="s">
        <v>16</v>
      </c>
      <c r="R1007" s="4"/>
      <c r="S1007" s="1"/>
    </row>
    <row r="1008" spans="1:19" ht="28.5">
      <c r="A1008" s="1"/>
      <c r="B1008" s="5" t="s">
        <v>16</v>
      </c>
      <c r="C1008" s="6"/>
      <c r="D1008" s="6"/>
      <c r="E1008" s="6"/>
      <c r="F1008" s="7" t="s">
        <v>16</v>
      </c>
      <c r="G1008" s="6"/>
      <c r="H1008" s="7" t="s">
        <v>16</v>
      </c>
      <c r="I1008" s="4" t="s">
        <v>1550</v>
      </c>
      <c r="J1008" s="4" t="s">
        <v>1551</v>
      </c>
      <c r="K1008" s="6">
        <v>19070</v>
      </c>
      <c r="L1008" s="6">
        <v>9058</v>
      </c>
      <c r="M1008" s="6">
        <v>8744</v>
      </c>
      <c r="N1008" s="11">
        <v>7672</v>
      </c>
      <c r="O1008" s="9">
        <v>40.200000000000003</v>
      </c>
      <c r="P1008" s="9">
        <v>-15.3</v>
      </c>
      <c r="Q1008" s="4" t="s">
        <v>1552</v>
      </c>
      <c r="R1008" s="4"/>
      <c r="S1008" s="1"/>
    </row>
    <row r="1009" spans="1:19" ht="28.5">
      <c r="A1009" s="1"/>
      <c r="B1009" s="5" t="s">
        <v>16</v>
      </c>
      <c r="C1009" s="6"/>
      <c r="D1009" s="6"/>
      <c r="E1009" s="6"/>
      <c r="F1009" s="7" t="s">
        <v>16</v>
      </c>
      <c r="G1009" s="6"/>
      <c r="H1009" s="7" t="s">
        <v>16</v>
      </c>
      <c r="I1009" s="4" t="s">
        <v>1553</v>
      </c>
      <c r="J1009" s="4" t="s">
        <v>1551</v>
      </c>
      <c r="K1009" s="6">
        <v>3000000</v>
      </c>
      <c r="L1009" s="6">
        <v>0</v>
      </c>
      <c r="M1009" s="6">
        <v>0</v>
      </c>
      <c r="N1009" s="11">
        <v>0</v>
      </c>
      <c r="O1009" s="7" t="s">
        <v>18</v>
      </c>
      <c r="P1009" s="9">
        <v>0</v>
      </c>
      <c r="Q1009" s="4" t="s">
        <v>16</v>
      </c>
      <c r="R1009" s="4"/>
      <c r="S1009" s="1"/>
    </row>
    <row r="1010" spans="1:19" ht="28.5">
      <c r="A1010" s="4" t="s">
        <v>1554</v>
      </c>
      <c r="B1010" s="5" t="s">
        <v>570</v>
      </c>
      <c r="C1010" s="6">
        <v>79717920</v>
      </c>
      <c r="D1010" s="6">
        <v>104563639</v>
      </c>
      <c r="E1010" s="6">
        <v>24845719</v>
      </c>
      <c r="F1010" s="8">
        <v>31.2</v>
      </c>
      <c r="G1010" s="6">
        <v>270971395</v>
      </c>
      <c r="H1010" s="8">
        <v>38.6</v>
      </c>
      <c r="I1010" s="4" t="s">
        <v>16</v>
      </c>
      <c r="J1010" s="4" t="s">
        <v>16</v>
      </c>
      <c r="K1010" s="6"/>
      <c r="L1010" s="6"/>
      <c r="M1010" s="6"/>
      <c r="N1010" s="11"/>
      <c r="O1010" s="7" t="s">
        <v>16</v>
      </c>
      <c r="P1010" s="7" t="s">
        <v>16</v>
      </c>
      <c r="Q1010" s="4" t="s">
        <v>16</v>
      </c>
      <c r="R1010" s="4"/>
      <c r="S1010" s="1"/>
    </row>
    <row r="1011" spans="1:19" ht="28.5">
      <c r="A1011" s="4" t="s">
        <v>1555</v>
      </c>
      <c r="B1011" s="5" t="s">
        <v>16</v>
      </c>
      <c r="C1011" s="6"/>
      <c r="D1011" s="6"/>
      <c r="E1011" s="6"/>
      <c r="F1011" s="7" t="s">
        <v>16</v>
      </c>
      <c r="G1011" s="6"/>
      <c r="H1011" s="7" t="s">
        <v>16</v>
      </c>
      <c r="I1011" s="4" t="s">
        <v>1556</v>
      </c>
      <c r="J1011" s="4" t="s">
        <v>439</v>
      </c>
      <c r="K1011" s="6">
        <v>38</v>
      </c>
      <c r="L1011" s="6">
        <v>18</v>
      </c>
      <c r="M1011" s="6">
        <v>12</v>
      </c>
      <c r="N1011" s="11">
        <v>7</v>
      </c>
      <c r="O1011" s="9">
        <v>18.7</v>
      </c>
      <c r="P1011" s="9">
        <v>-60.4</v>
      </c>
      <c r="Q1011" s="4" t="s">
        <v>1557</v>
      </c>
      <c r="R1011" s="4"/>
      <c r="S1011" s="1"/>
    </row>
    <row r="1012" spans="1:19" ht="28.5">
      <c r="A1012" s="1"/>
      <c r="B1012" s="5" t="s">
        <v>16</v>
      </c>
      <c r="C1012" s="6"/>
      <c r="D1012" s="6"/>
      <c r="E1012" s="6"/>
      <c r="F1012" s="7" t="s">
        <v>16</v>
      </c>
      <c r="G1012" s="6"/>
      <c r="H1012" s="7" t="s">
        <v>16</v>
      </c>
      <c r="I1012" s="4" t="s">
        <v>1558</v>
      </c>
      <c r="J1012" s="4" t="s">
        <v>1559</v>
      </c>
      <c r="K1012" s="6">
        <v>215</v>
      </c>
      <c r="L1012" s="6">
        <v>0</v>
      </c>
      <c r="M1012" s="6">
        <v>0</v>
      </c>
      <c r="N1012" s="11">
        <v>0</v>
      </c>
      <c r="O1012" s="7" t="s">
        <v>18</v>
      </c>
      <c r="P1012" s="9">
        <v>0</v>
      </c>
      <c r="Q1012" s="4" t="s">
        <v>16</v>
      </c>
      <c r="R1012" s="4"/>
      <c r="S1012" s="1"/>
    </row>
    <row r="1013" spans="1:19" ht="28.5">
      <c r="A1013" s="1"/>
      <c r="B1013" s="5" t="s">
        <v>16</v>
      </c>
      <c r="C1013" s="6"/>
      <c r="D1013" s="6"/>
      <c r="E1013" s="6"/>
      <c r="F1013" s="7" t="s">
        <v>16</v>
      </c>
      <c r="G1013" s="6"/>
      <c r="H1013" s="7" t="s">
        <v>16</v>
      </c>
      <c r="I1013" s="4" t="s">
        <v>1560</v>
      </c>
      <c r="J1013" s="4" t="s">
        <v>1561</v>
      </c>
      <c r="K1013" s="6">
        <v>200</v>
      </c>
      <c r="L1013" s="6">
        <v>100</v>
      </c>
      <c r="M1013" s="6">
        <v>143</v>
      </c>
      <c r="N1013" s="11">
        <v>273</v>
      </c>
      <c r="O1013" s="9">
        <v>136.5</v>
      </c>
      <c r="P1013" s="9">
        <v>173</v>
      </c>
      <c r="Q1013" s="4" t="s">
        <v>1562</v>
      </c>
      <c r="R1013" s="4"/>
      <c r="S1013" s="1"/>
    </row>
    <row r="1014" spans="1:19" ht="28.5">
      <c r="A1014" s="4" t="s">
        <v>1563</v>
      </c>
      <c r="B1014" s="5" t="s">
        <v>570</v>
      </c>
      <c r="C1014" s="6">
        <v>55088611</v>
      </c>
      <c r="D1014" s="6">
        <v>81214755</v>
      </c>
      <c r="E1014" s="6">
        <v>26126144</v>
      </c>
      <c r="F1014" s="8">
        <v>47.4</v>
      </c>
      <c r="G1014" s="6">
        <v>214271539</v>
      </c>
      <c r="H1014" s="8">
        <v>37.9</v>
      </c>
      <c r="I1014" s="4" t="s">
        <v>16</v>
      </c>
      <c r="J1014" s="4" t="s">
        <v>16</v>
      </c>
      <c r="K1014" s="6"/>
      <c r="L1014" s="6"/>
      <c r="M1014" s="6"/>
      <c r="N1014" s="11"/>
      <c r="O1014" s="7" t="s">
        <v>16</v>
      </c>
      <c r="P1014" s="7" t="s">
        <v>16</v>
      </c>
      <c r="Q1014" s="4" t="s">
        <v>16</v>
      </c>
      <c r="R1014" s="4"/>
      <c r="S1014" s="1"/>
    </row>
    <row r="1015" spans="1:19">
      <c r="A1015" s="1"/>
      <c r="B1015" s="5" t="s">
        <v>16</v>
      </c>
      <c r="C1015" s="6"/>
      <c r="D1015" s="6"/>
      <c r="E1015" s="6"/>
      <c r="F1015" s="7" t="s">
        <v>16</v>
      </c>
      <c r="G1015" s="6"/>
      <c r="H1015" s="7" t="s">
        <v>16</v>
      </c>
      <c r="I1015" s="4" t="s">
        <v>1566</v>
      </c>
      <c r="J1015" s="4" t="s">
        <v>510</v>
      </c>
      <c r="K1015" s="6">
        <v>85</v>
      </c>
      <c r="L1015" s="6">
        <v>0</v>
      </c>
      <c r="M1015" s="6">
        <v>0</v>
      </c>
      <c r="N1015" s="11">
        <v>0</v>
      </c>
      <c r="O1015" s="7" t="s">
        <v>18</v>
      </c>
      <c r="P1015" s="9">
        <v>0</v>
      </c>
      <c r="Q1015" s="4" t="s">
        <v>16</v>
      </c>
      <c r="R1015" s="4"/>
      <c r="S1015" s="1"/>
    </row>
    <row r="1016" spans="1:19">
      <c r="A1016" s="1"/>
      <c r="B1016" s="5" t="s">
        <v>16</v>
      </c>
      <c r="C1016" s="6"/>
      <c r="D1016" s="6"/>
      <c r="E1016" s="6"/>
      <c r="F1016" s="7" t="s">
        <v>16</v>
      </c>
      <c r="G1016" s="6"/>
      <c r="H1016" s="7" t="s">
        <v>16</v>
      </c>
      <c r="I1016" s="4" t="s">
        <v>1567</v>
      </c>
      <c r="J1016" s="4" t="s">
        <v>1568</v>
      </c>
      <c r="K1016" s="6">
        <v>320</v>
      </c>
      <c r="L1016" s="6">
        <v>320</v>
      </c>
      <c r="M1016" s="6">
        <v>283</v>
      </c>
      <c r="N1016" s="11">
        <v>307</v>
      </c>
      <c r="O1016" s="7" t="s">
        <v>57</v>
      </c>
      <c r="P1016" s="9">
        <v>-4.0999999999999996</v>
      </c>
      <c r="Q1016" s="4" t="s">
        <v>1569</v>
      </c>
      <c r="R1016" s="4"/>
      <c r="S1016" s="1"/>
    </row>
    <row r="1017" spans="1:19" ht="42.75">
      <c r="A1017" s="1"/>
      <c r="B1017" s="5" t="s">
        <v>16</v>
      </c>
      <c r="C1017" s="6"/>
      <c r="D1017" s="6"/>
      <c r="E1017" s="6"/>
      <c r="F1017" s="7" t="s">
        <v>16</v>
      </c>
      <c r="G1017" s="6"/>
      <c r="H1017" s="7" t="s">
        <v>16</v>
      </c>
      <c r="I1017" s="4" t="s">
        <v>1570</v>
      </c>
      <c r="J1017" s="4" t="s">
        <v>103</v>
      </c>
      <c r="K1017" s="6">
        <v>220</v>
      </c>
      <c r="L1017" s="6">
        <v>0</v>
      </c>
      <c r="M1017" s="6">
        <v>0</v>
      </c>
      <c r="N1017" s="11">
        <v>0</v>
      </c>
      <c r="O1017" s="7" t="s">
        <v>18</v>
      </c>
      <c r="P1017" s="9">
        <v>0</v>
      </c>
      <c r="Q1017" s="4" t="s">
        <v>16</v>
      </c>
      <c r="R1017" s="4"/>
      <c r="S1017" s="1"/>
    </row>
    <row r="1018" spans="1:19" ht="42.75">
      <c r="A1018" s="1"/>
      <c r="B1018" s="5" t="s">
        <v>16</v>
      </c>
      <c r="C1018" s="6"/>
      <c r="D1018" s="6"/>
      <c r="E1018" s="6"/>
      <c r="F1018" s="7" t="s">
        <v>16</v>
      </c>
      <c r="G1018" s="6"/>
      <c r="H1018" s="7" t="s">
        <v>16</v>
      </c>
      <c r="I1018" s="4" t="s">
        <v>1570</v>
      </c>
      <c r="J1018" s="4" t="s">
        <v>37</v>
      </c>
      <c r="K1018" s="6">
        <v>850</v>
      </c>
      <c r="L1018" s="6">
        <v>0</v>
      </c>
      <c r="M1018" s="6">
        <v>0</v>
      </c>
      <c r="N1018" s="11">
        <v>0</v>
      </c>
      <c r="O1018" s="7" t="s">
        <v>18</v>
      </c>
      <c r="P1018" s="9">
        <v>0</v>
      </c>
      <c r="Q1018" s="4" t="s">
        <v>16</v>
      </c>
      <c r="R1018" s="4"/>
      <c r="S1018" s="1"/>
    </row>
    <row r="1019" spans="1:19" ht="42.75">
      <c r="A1019" s="1"/>
      <c r="B1019" s="5" t="s">
        <v>16</v>
      </c>
      <c r="C1019" s="6"/>
      <c r="D1019" s="6"/>
      <c r="E1019" s="6"/>
      <c r="F1019" s="7" t="s">
        <v>16</v>
      </c>
      <c r="G1019" s="6"/>
      <c r="H1019" s="7" t="s">
        <v>16</v>
      </c>
      <c r="I1019" s="4" t="s">
        <v>1570</v>
      </c>
      <c r="J1019" s="4" t="s">
        <v>1571</v>
      </c>
      <c r="K1019" s="6">
        <v>50</v>
      </c>
      <c r="L1019" s="6">
        <v>0</v>
      </c>
      <c r="M1019" s="6">
        <v>0</v>
      </c>
      <c r="N1019" s="11">
        <v>0</v>
      </c>
      <c r="O1019" s="7" t="s">
        <v>18</v>
      </c>
      <c r="P1019" s="9">
        <v>0</v>
      </c>
      <c r="Q1019" s="4" t="s">
        <v>16</v>
      </c>
      <c r="R1019" s="4"/>
      <c r="S1019" s="1"/>
    </row>
    <row r="1020" spans="1:19">
      <c r="A1020" s="1"/>
      <c r="B1020" s="5" t="s">
        <v>16</v>
      </c>
      <c r="C1020" s="6"/>
      <c r="D1020" s="6"/>
      <c r="E1020" s="6"/>
      <c r="F1020" s="7" t="s">
        <v>16</v>
      </c>
      <c r="G1020" s="6"/>
      <c r="H1020" s="7" t="s">
        <v>16</v>
      </c>
      <c r="I1020" s="4" t="s">
        <v>1572</v>
      </c>
      <c r="J1020" s="4" t="s">
        <v>510</v>
      </c>
      <c r="K1020" s="6">
        <v>3</v>
      </c>
      <c r="L1020" s="6">
        <v>0</v>
      </c>
      <c r="M1020" s="6">
        <v>0</v>
      </c>
      <c r="N1020" s="11">
        <v>0</v>
      </c>
      <c r="O1020" s="7" t="s">
        <v>18</v>
      </c>
      <c r="P1020" s="9">
        <v>0</v>
      </c>
      <c r="Q1020" s="4" t="s">
        <v>16</v>
      </c>
      <c r="R1020" s="4"/>
      <c r="S1020" s="1"/>
    </row>
    <row r="1021" spans="1:19" ht="28.5">
      <c r="A1021" s="4" t="s">
        <v>1573</v>
      </c>
      <c r="B1021" s="5" t="s">
        <v>570</v>
      </c>
      <c r="C1021" s="6">
        <v>107106785</v>
      </c>
      <c r="D1021" s="6">
        <v>138004200</v>
      </c>
      <c r="E1021" s="6">
        <v>30897415</v>
      </c>
      <c r="F1021" s="8">
        <v>28.8</v>
      </c>
      <c r="G1021" s="6">
        <v>325728790</v>
      </c>
      <c r="H1021" s="8">
        <v>42.4</v>
      </c>
      <c r="I1021" s="4" t="s">
        <v>16</v>
      </c>
      <c r="J1021" s="4" t="s">
        <v>16</v>
      </c>
      <c r="K1021" s="6"/>
      <c r="L1021" s="6"/>
      <c r="M1021" s="6"/>
      <c r="N1021" s="11"/>
      <c r="O1021" s="7" t="s">
        <v>16</v>
      </c>
      <c r="P1021" s="7" t="s">
        <v>16</v>
      </c>
      <c r="Q1021" s="4" t="s">
        <v>16</v>
      </c>
      <c r="R1021" s="4"/>
      <c r="S1021" s="1"/>
    </row>
    <row r="1022" spans="1:19">
      <c r="A1022" s="1"/>
      <c r="B1022" s="5" t="s">
        <v>16</v>
      </c>
      <c r="C1022" s="6"/>
      <c r="D1022" s="6"/>
      <c r="E1022" s="6"/>
      <c r="F1022" s="7" t="s">
        <v>16</v>
      </c>
      <c r="G1022" s="6"/>
      <c r="H1022" s="7" t="s">
        <v>16</v>
      </c>
      <c r="I1022" s="4" t="s">
        <v>1574</v>
      </c>
      <c r="J1022" s="4" t="s">
        <v>1575</v>
      </c>
      <c r="K1022" s="6">
        <v>1</v>
      </c>
      <c r="L1022" s="6">
        <v>0</v>
      </c>
      <c r="M1022" s="28" t="s">
        <v>2973</v>
      </c>
      <c r="N1022" s="11">
        <v>0</v>
      </c>
      <c r="O1022" s="7" t="s">
        <v>18</v>
      </c>
      <c r="P1022" s="9">
        <v>0</v>
      </c>
      <c r="Q1022" s="4" t="s">
        <v>16</v>
      </c>
      <c r="R1022" s="4"/>
      <c r="S1022" s="1"/>
    </row>
    <row r="1023" spans="1:19" s="23" customFormat="1" ht="30">
      <c r="A1023" s="19" t="s">
        <v>1576</v>
      </c>
      <c r="B1023" s="13" t="s">
        <v>16</v>
      </c>
      <c r="C1023" s="20"/>
      <c r="D1023" s="20"/>
      <c r="E1023" s="20"/>
      <c r="F1023" s="21" t="s">
        <v>16</v>
      </c>
      <c r="G1023" s="20"/>
      <c r="H1023" s="21" t="s">
        <v>16</v>
      </c>
      <c r="I1023" s="19" t="s">
        <v>16</v>
      </c>
      <c r="J1023" s="19" t="s">
        <v>16</v>
      </c>
      <c r="K1023" s="20"/>
      <c r="L1023" s="20"/>
      <c r="M1023" s="20"/>
      <c r="N1023" s="22"/>
      <c r="O1023" s="21" t="s">
        <v>16</v>
      </c>
      <c r="P1023" s="21" t="s">
        <v>16</v>
      </c>
      <c r="Q1023" s="19" t="s">
        <v>16</v>
      </c>
      <c r="R1023" s="19"/>
      <c r="S1023" s="18"/>
    </row>
    <row r="1024" spans="1:19" ht="28.5">
      <c r="A1024" s="4" t="s">
        <v>1577</v>
      </c>
      <c r="B1024" s="5" t="s">
        <v>570</v>
      </c>
      <c r="C1024" s="6">
        <v>382482937</v>
      </c>
      <c r="D1024" s="6">
        <v>450433686</v>
      </c>
      <c r="E1024" s="6">
        <v>67950749</v>
      </c>
      <c r="F1024" s="8">
        <v>17.8</v>
      </c>
      <c r="G1024" s="6">
        <v>1013021985</v>
      </c>
      <c r="H1024" s="8">
        <v>44.5</v>
      </c>
      <c r="I1024" s="4" t="s">
        <v>16</v>
      </c>
      <c r="J1024" s="4" t="s">
        <v>16</v>
      </c>
      <c r="K1024" s="6"/>
      <c r="L1024" s="6"/>
      <c r="M1024" s="6"/>
      <c r="N1024" s="11"/>
      <c r="O1024" s="7" t="s">
        <v>16</v>
      </c>
      <c r="P1024" s="7" t="s">
        <v>16</v>
      </c>
      <c r="Q1024" s="4" t="s">
        <v>16</v>
      </c>
      <c r="R1024" s="4"/>
      <c r="S1024" s="1"/>
    </row>
    <row r="1025" spans="1:19">
      <c r="A1025" s="4" t="s">
        <v>1578</v>
      </c>
      <c r="B1025" s="5" t="s">
        <v>16</v>
      </c>
      <c r="C1025" s="6"/>
      <c r="D1025" s="6"/>
      <c r="E1025" s="6"/>
      <c r="F1025" s="7" t="s">
        <v>16</v>
      </c>
      <c r="G1025" s="6"/>
      <c r="H1025" s="7" t="s">
        <v>16</v>
      </c>
      <c r="I1025" s="4" t="s">
        <v>162</v>
      </c>
      <c r="J1025" s="4" t="s">
        <v>86</v>
      </c>
      <c r="K1025" s="6">
        <v>5000</v>
      </c>
      <c r="L1025" s="6">
        <v>2500</v>
      </c>
      <c r="M1025" s="6">
        <v>2500</v>
      </c>
      <c r="N1025" s="11">
        <v>2500</v>
      </c>
      <c r="O1025" s="9">
        <v>50</v>
      </c>
      <c r="P1025" s="9">
        <v>0</v>
      </c>
      <c r="Q1025" s="4" t="s">
        <v>16</v>
      </c>
      <c r="R1025" s="4"/>
      <c r="S1025" s="1"/>
    </row>
    <row r="1026" spans="1:19">
      <c r="A1026" s="1"/>
      <c r="B1026" s="5" t="s">
        <v>16</v>
      </c>
      <c r="C1026" s="6"/>
      <c r="D1026" s="6"/>
      <c r="E1026" s="6"/>
      <c r="F1026" s="7" t="s">
        <v>16</v>
      </c>
      <c r="G1026" s="6"/>
      <c r="H1026" s="7" t="s">
        <v>16</v>
      </c>
      <c r="I1026" s="4" t="s">
        <v>1579</v>
      </c>
      <c r="J1026" s="4" t="s">
        <v>1580</v>
      </c>
      <c r="K1026" s="6">
        <v>230862500</v>
      </c>
      <c r="L1026" s="6">
        <v>115431250</v>
      </c>
      <c r="M1026" s="6">
        <v>115431250</v>
      </c>
      <c r="N1026" s="11">
        <v>86573437</v>
      </c>
      <c r="O1026" s="9">
        <v>37.5</v>
      </c>
      <c r="P1026" s="9">
        <v>-25</v>
      </c>
      <c r="Q1026" s="4" t="s">
        <v>1581</v>
      </c>
      <c r="R1026" s="4"/>
      <c r="S1026" s="1"/>
    </row>
    <row r="1027" spans="1:19" ht="28.5">
      <c r="A1027" s="1"/>
      <c r="B1027" s="5" t="s">
        <v>16</v>
      </c>
      <c r="C1027" s="6"/>
      <c r="D1027" s="6"/>
      <c r="E1027" s="6"/>
      <c r="F1027" s="7" t="s">
        <v>16</v>
      </c>
      <c r="G1027" s="6"/>
      <c r="H1027" s="7" t="s">
        <v>16</v>
      </c>
      <c r="I1027" s="4" t="s">
        <v>1582</v>
      </c>
      <c r="J1027" s="4" t="s">
        <v>1583</v>
      </c>
      <c r="K1027" s="6">
        <v>200000</v>
      </c>
      <c r="L1027" s="6">
        <v>100000</v>
      </c>
      <c r="M1027" s="6">
        <v>65603</v>
      </c>
      <c r="N1027" s="11">
        <v>267782</v>
      </c>
      <c r="O1027" s="9">
        <v>133.9</v>
      </c>
      <c r="P1027" s="9">
        <v>167.8</v>
      </c>
      <c r="Q1027" s="4" t="s">
        <v>1584</v>
      </c>
      <c r="R1027" s="4"/>
      <c r="S1027" s="1"/>
    </row>
    <row r="1028" spans="1:19" ht="42.75">
      <c r="A1028" s="1"/>
      <c r="B1028" s="5" t="s">
        <v>16</v>
      </c>
      <c r="C1028" s="6"/>
      <c r="D1028" s="6"/>
      <c r="E1028" s="6"/>
      <c r="F1028" s="7" t="s">
        <v>16</v>
      </c>
      <c r="G1028" s="6"/>
      <c r="H1028" s="7" t="s">
        <v>16</v>
      </c>
      <c r="I1028" s="4" t="s">
        <v>1585</v>
      </c>
      <c r="J1028" s="4" t="s">
        <v>1583</v>
      </c>
      <c r="K1028" s="6">
        <v>12000</v>
      </c>
      <c r="L1028" s="6">
        <v>6000</v>
      </c>
      <c r="M1028" s="6">
        <v>7530</v>
      </c>
      <c r="N1028" s="11">
        <v>10846</v>
      </c>
      <c r="O1028" s="9">
        <v>90.4</v>
      </c>
      <c r="P1028" s="9">
        <v>80.8</v>
      </c>
      <c r="Q1028" s="4" t="s">
        <v>1586</v>
      </c>
      <c r="R1028" s="4"/>
      <c r="S1028" s="1"/>
    </row>
    <row r="1029" spans="1:19" s="23" customFormat="1" ht="15">
      <c r="A1029" s="19" t="s">
        <v>1587</v>
      </c>
      <c r="B1029" s="13" t="s">
        <v>16</v>
      </c>
      <c r="C1029" s="20"/>
      <c r="D1029" s="20"/>
      <c r="E1029" s="20"/>
      <c r="F1029" s="21" t="s">
        <v>16</v>
      </c>
      <c r="G1029" s="20"/>
      <c r="H1029" s="21" t="s">
        <v>16</v>
      </c>
      <c r="I1029" s="19" t="s">
        <v>16</v>
      </c>
      <c r="J1029" s="19" t="s">
        <v>16</v>
      </c>
      <c r="K1029" s="20"/>
      <c r="L1029" s="20"/>
      <c r="M1029" s="20"/>
      <c r="N1029" s="22"/>
      <c r="O1029" s="21" t="s">
        <v>16</v>
      </c>
      <c r="P1029" s="21" t="s">
        <v>16</v>
      </c>
      <c r="Q1029" s="19" t="s">
        <v>16</v>
      </c>
      <c r="R1029" s="19"/>
      <c r="S1029" s="18"/>
    </row>
    <row r="1030" spans="1:19" ht="28.5">
      <c r="A1030" s="4" t="s">
        <v>1588</v>
      </c>
      <c r="B1030" s="5" t="s">
        <v>570</v>
      </c>
      <c r="C1030" s="6">
        <v>49612388</v>
      </c>
      <c r="D1030" s="6">
        <v>66819852</v>
      </c>
      <c r="E1030" s="6">
        <v>17207464</v>
      </c>
      <c r="F1030" s="8">
        <v>34.700000000000003</v>
      </c>
      <c r="G1030" s="6">
        <v>148488000</v>
      </c>
      <c r="H1030" s="8">
        <v>45</v>
      </c>
      <c r="I1030" s="4" t="s">
        <v>16</v>
      </c>
      <c r="J1030" s="4" t="s">
        <v>16</v>
      </c>
      <c r="K1030" s="6"/>
      <c r="L1030" s="6"/>
      <c r="M1030" s="6"/>
      <c r="N1030" s="11"/>
      <c r="O1030" s="7" t="s">
        <v>16</v>
      </c>
      <c r="P1030" s="7" t="s">
        <v>16</v>
      </c>
      <c r="Q1030" s="4" t="s">
        <v>16</v>
      </c>
      <c r="R1030" s="4"/>
      <c r="S1030" s="1"/>
    </row>
    <row r="1031" spans="1:19" ht="42.75">
      <c r="A1031" s="4" t="s">
        <v>1589</v>
      </c>
      <c r="B1031" s="5" t="s">
        <v>16</v>
      </c>
      <c r="C1031" s="6"/>
      <c r="D1031" s="6"/>
      <c r="E1031" s="6"/>
      <c r="F1031" s="7" t="s">
        <v>16</v>
      </c>
      <c r="G1031" s="6"/>
      <c r="H1031" s="7" t="s">
        <v>16</v>
      </c>
      <c r="I1031" s="4" t="s">
        <v>162</v>
      </c>
      <c r="J1031" s="4" t="s">
        <v>86</v>
      </c>
      <c r="K1031" s="6">
        <v>186</v>
      </c>
      <c r="L1031" s="6">
        <v>70</v>
      </c>
      <c r="M1031" s="6">
        <v>112</v>
      </c>
      <c r="N1031" s="11">
        <v>78</v>
      </c>
      <c r="O1031" s="9">
        <v>41.9</v>
      </c>
      <c r="P1031" s="9">
        <v>11.4</v>
      </c>
      <c r="Q1031" s="4" t="s">
        <v>3259</v>
      </c>
      <c r="R1031" s="4"/>
      <c r="S1031" s="1"/>
    </row>
    <row r="1032" spans="1:19" ht="57">
      <c r="A1032" s="1"/>
      <c r="B1032" s="5" t="s">
        <v>16</v>
      </c>
      <c r="C1032" s="6"/>
      <c r="D1032" s="6"/>
      <c r="E1032" s="6"/>
      <c r="F1032" s="7" t="s">
        <v>16</v>
      </c>
      <c r="G1032" s="6"/>
      <c r="H1032" s="7" t="s">
        <v>16</v>
      </c>
      <c r="I1032" s="4" t="s">
        <v>1590</v>
      </c>
      <c r="J1032" s="4" t="s">
        <v>1469</v>
      </c>
      <c r="K1032" s="6">
        <v>1100</v>
      </c>
      <c r="L1032" s="6">
        <v>550</v>
      </c>
      <c r="M1032" s="6">
        <v>664</v>
      </c>
      <c r="N1032" s="11">
        <v>870</v>
      </c>
      <c r="O1032" s="9">
        <v>79.099999999999994</v>
      </c>
      <c r="P1032" s="9">
        <v>58.2</v>
      </c>
      <c r="Q1032" s="4" t="s">
        <v>3260</v>
      </c>
      <c r="R1032" s="4"/>
      <c r="S1032" s="1"/>
    </row>
    <row r="1033" spans="1:19" ht="42.75">
      <c r="A1033" s="1"/>
      <c r="B1033" s="5" t="s">
        <v>16</v>
      </c>
      <c r="C1033" s="6"/>
      <c r="D1033" s="6"/>
      <c r="E1033" s="6"/>
      <c r="F1033" s="7" t="s">
        <v>16</v>
      </c>
      <c r="G1033" s="6"/>
      <c r="H1033" s="7" t="s">
        <v>16</v>
      </c>
      <c r="I1033" s="4" t="s">
        <v>1591</v>
      </c>
      <c r="J1033" s="4" t="s">
        <v>103</v>
      </c>
      <c r="K1033" s="6">
        <v>270</v>
      </c>
      <c r="L1033" s="6">
        <v>135</v>
      </c>
      <c r="M1033" s="6">
        <v>180</v>
      </c>
      <c r="N1033" s="11">
        <v>170</v>
      </c>
      <c r="O1033" s="9">
        <v>63</v>
      </c>
      <c r="P1033" s="9">
        <v>25.9</v>
      </c>
      <c r="Q1033" s="4" t="s">
        <v>3261</v>
      </c>
      <c r="R1033" s="4"/>
      <c r="S1033" s="1"/>
    </row>
    <row r="1034" spans="1:19">
      <c r="A1034" s="1"/>
      <c r="B1034" s="5" t="s">
        <v>16</v>
      </c>
      <c r="C1034" s="6"/>
      <c r="D1034" s="6"/>
      <c r="E1034" s="6"/>
      <c r="F1034" s="7" t="s">
        <v>16</v>
      </c>
      <c r="G1034" s="6"/>
      <c r="H1034" s="7" t="s">
        <v>16</v>
      </c>
      <c r="I1034" s="4" t="s">
        <v>1337</v>
      </c>
      <c r="J1034" s="4" t="s">
        <v>932</v>
      </c>
      <c r="K1034" s="6">
        <v>15</v>
      </c>
      <c r="L1034" s="6">
        <v>6</v>
      </c>
      <c r="M1034" s="6">
        <v>7</v>
      </c>
      <c r="N1034" s="11">
        <v>6</v>
      </c>
      <c r="O1034" s="9">
        <v>40</v>
      </c>
      <c r="P1034" s="9">
        <v>0</v>
      </c>
      <c r="Q1034" s="4" t="s">
        <v>16</v>
      </c>
      <c r="R1034" s="4"/>
      <c r="S1034" s="1"/>
    </row>
    <row r="1035" spans="1:19">
      <c r="A1035" s="1"/>
      <c r="B1035" s="5" t="s">
        <v>16</v>
      </c>
      <c r="C1035" s="6"/>
      <c r="D1035" s="6"/>
      <c r="E1035" s="6"/>
      <c r="F1035" s="7" t="s">
        <v>16</v>
      </c>
      <c r="G1035" s="6"/>
      <c r="H1035" s="7" t="s">
        <v>16</v>
      </c>
      <c r="I1035" s="4" t="s">
        <v>30</v>
      </c>
      <c r="J1035" s="4" t="s">
        <v>932</v>
      </c>
      <c r="K1035" s="6">
        <v>5</v>
      </c>
      <c r="L1035" s="6">
        <v>2</v>
      </c>
      <c r="M1035" s="6">
        <v>4</v>
      </c>
      <c r="N1035" s="11">
        <v>2</v>
      </c>
      <c r="O1035" s="9">
        <v>40</v>
      </c>
      <c r="P1035" s="9">
        <v>0</v>
      </c>
      <c r="Q1035" s="4" t="s">
        <v>16</v>
      </c>
      <c r="R1035" s="4"/>
      <c r="S1035" s="1"/>
    </row>
    <row r="1036" spans="1:19" ht="28.5">
      <c r="A1036" s="1"/>
      <c r="B1036" s="5" t="s">
        <v>16</v>
      </c>
      <c r="C1036" s="6"/>
      <c r="D1036" s="6"/>
      <c r="E1036" s="6"/>
      <c r="F1036" s="7" t="s">
        <v>16</v>
      </c>
      <c r="G1036" s="6"/>
      <c r="H1036" s="7" t="s">
        <v>16</v>
      </c>
      <c r="I1036" s="4" t="s">
        <v>1592</v>
      </c>
      <c r="J1036" s="4" t="s">
        <v>37</v>
      </c>
      <c r="K1036" s="6">
        <v>67</v>
      </c>
      <c r="L1036" s="6">
        <v>27</v>
      </c>
      <c r="M1036" s="6">
        <v>35</v>
      </c>
      <c r="N1036" s="11">
        <v>34</v>
      </c>
      <c r="O1036" s="9">
        <v>50.7</v>
      </c>
      <c r="P1036" s="9">
        <v>25.9</v>
      </c>
      <c r="Q1036" s="4" t="s">
        <v>3262</v>
      </c>
      <c r="R1036" s="4"/>
      <c r="S1036" s="1"/>
    </row>
    <row r="1037" spans="1:19" s="23" customFormat="1" ht="30">
      <c r="A1037" s="19" t="s">
        <v>1593</v>
      </c>
      <c r="B1037" s="13" t="s">
        <v>16</v>
      </c>
      <c r="C1037" s="20"/>
      <c r="D1037" s="20"/>
      <c r="E1037" s="20"/>
      <c r="F1037" s="21" t="s">
        <v>16</v>
      </c>
      <c r="G1037" s="20"/>
      <c r="H1037" s="21" t="s">
        <v>16</v>
      </c>
      <c r="I1037" s="19" t="s">
        <v>16</v>
      </c>
      <c r="J1037" s="19" t="s">
        <v>16</v>
      </c>
      <c r="K1037" s="20"/>
      <c r="L1037" s="20"/>
      <c r="M1037" s="20"/>
      <c r="N1037" s="22"/>
      <c r="O1037" s="21" t="s">
        <v>16</v>
      </c>
      <c r="P1037" s="21" t="s">
        <v>16</v>
      </c>
      <c r="Q1037" s="19" t="s">
        <v>16</v>
      </c>
      <c r="R1037" s="19"/>
      <c r="S1037" s="18"/>
    </row>
    <row r="1038" spans="1:19" ht="28.5">
      <c r="A1038" s="4" t="s">
        <v>1594</v>
      </c>
      <c r="B1038" s="5" t="s">
        <v>118</v>
      </c>
      <c r="C1038" s="6">
        <v>61462071</v>
      </c>
      <c r="D1038" s="6">
        <v>101970791</v>
      </c>
      <c r="E1038" s="6">
        <v>40508720</v>
      </c>
      <c r="F1038" s="8">
        <v>65.900000000000006</v>
      </c>
      <c r="G1038" s="6">
        <v>174656382</v>
      </c>
      <c r="H1038" s="8">
        <v>58.4</v>
      </c>
      <c r="I1038" s="4" t="s">
        <v>16</v>
      </c>
      <c r="J1038" s="4" t="s">
        <v>16</v>
      </c>
      <c r="K1038" s="6"/>
      <c r="L1038" s="6"/>
      <c r="M1038" s="6"/>
      <c r="N1038" s="11"/>
      <c r="O1038" s="7" t="s">
        <v>16</v>
      </c>
      <c r="P1038" s="7" t="s">
        <v>16</v>
      </c>
      <c r="Q1038" s="4" t="s">
        <v>16</v>
      </c>
      <c r="R1038" s="4"/>
      <c r="S1038" s="1"/>
    </row>
    <row r="1039" spans="1:19" ht="28.5">
      <c r="A1039" s="4" t="s">
        <v>1595</v>
      </c>
      <c r="B1039" s="5" t="s">
        <v>16</v>
      </c>
      <c r="C1039" s="6"/>
      <c r="D1039" s="6"/>
      <c r="E1039" s="6"/>
      <c r="F1039" s="7" t="s">
        <v>16</v>
      </c>
      <c r="G1039" s="6"/>
      <c r="H1039" s="7" t="s">
        <v>16</v>
      </c>
      <c r="I1039" s="4" t="s">
        <v>1596</v>
      </c>
      <c r="J1039" s="4" t="s">
        <v>76</v>
      </c>
      <c r="K1039" s="6">
        <v>0</v>
      </c>
      <c r="L1039" s="6">
        <v>0</v>
      </c>
      <c r="M1039" s="6">
        <v>48493</v>
      </c>
      <c r="N1039" s="11">
        <v>0</v>
      </c>
      <c r="O1039" s="9">
        <v>0</v>
      </c>
      <c r="P1039" s="9">
        <v>0</v>
      </c>
      <c r="Q1039" s="4" t="s">
        <v>16</v>
      </c>
      <c r="R1039" s="4"/>
      <c r="S1039" s="1"/>
    </row>
    <row r="1040" spans="1:19" ht="28.5">
      <c r="A1040" s="1"/>
      <c r="B1040" s="5" t="s">
        <v>16</v>
      </c>
      <c r="C1040" s="6"/>
      <c r="D1040" s="6"/>
      <c r="E1040" s="6"/>
      <c r="F1040" s="7" t="s">
        <v>16</v>
      </c>
      <c r="G1040" s="6"/>
      <c r="H1040" s="7" t="s">
        <v>16</v>
      </c>
      <c r="I1040" s="4" t="s">
        <v>1597</v>
      </c>
      <c r="J1040" s="4" t="s">
        <v>1215</v>
      </c>
      <c r="K1040" s="6">
        <v>48</v>
      </c>
      <c r="L1040" s="6">
        <v>24</v>
      </c>
      <c r="M1040" s="6">
        <v>21</v>
      </c>
      <c r="N1040" s="11">
        <v>24</v>
      </c>
      <c r="O1040" s="9">
        <v>50</v>
      </c>
      <c r="P1040" s="9">
        <v>0</v>
      </c>
      <c r="Q1040" s="4" t="s">
        <v>16</v>
      </c>
      <c r="R1040" s="4"/>
      <c r="S1040" s="1"/>
    </row>
    <row r="1041" spans="1:19">
      <c r="A1041" s="1"/>
      <c r="B1041" s="5" t="s">
        <v>16</v>
      </c>
      <c r="C1041" s="6"/>
      <c r="D1041" s="6"/>
      <c r="E1041" s="6"/>
      <c r="F1041" s="7" t="s">
        <v>16</v>
      </c>
      <c r="G1041" s="6"/>
      <c r="H1041" s="7" t="s">
        <v>16</v>
      </c>
      <c r="I1041" s="4" t="s">
        <v>1598</v>
      </c>
      <c r="J1041" s="4" t="s">
        <v>1599</v>
      </c>
      <c r="K1041" s="6">
        <v>32020</v>
      </c>
      <c r="L1041" s="6">
        <v>16010</v>
      </c>
      <c r="M1041" s="6">
        <v>16186</v>
      </c>
      <c r="N1041" s="11">
        <v>16000</v>
      </c>
      <c r="O1041" s="9">
        <v>50</v>
      </c>
      <c r="P1041" s="9">
        <v>-0.1</v>
      </c>
      <c r="Q1041" s="4"/>
      <c r="R1041" s="4"/>
      <c r="S1041" s="1"/>
    </row>
    <row r="1042" spans="1:19" ht="28.5">
      <c r="A1042" s="1"/>
      <c r="B1042" s="5" t="s">
        <v>16</v>
      </c>
      <c r="C1042" s="6"/>
      <c r="D1042" s="6"/>
      <c r="E1042" s="6"/>
      <c r="F1042" s="7" t="s">
        <v>16</v>
      </c>
      <c r="G1042" s="6"/>
      <c r="H1042" s="7" t="s">
        <v>16</v>
      </c>
      <c r="I1042" s="4" t="s">
        <v>1600</v>
      </c>
      <c r="J1042" s="4" t="s">
        <v>1599</v>
      </c>
      <c r="K1042" s="6">
        <v>8000</v>
      </c>
      <c r="L1042" s="6">
        <v>4000</v>
      </c>
      <c r="M1042" s="6">
        <v>2869</v>
      </c>
      <c r="N1042" s="11">
        <v>5766</v>
      </c>
      <c r="O1042" s="9">
        <v>72.099999999999994</v>
      </c>
      <c r="P1042" s="9">
        <v>44.2</v>
      </c>
      <c r="Q1042" s="4" t="s">
        <v>3263</v>
      </c>
      <c r="R1042" s="4"/>
      <c r="S1042" s="1"/>
    </row>
    <row r="1043" spans="1:19" ht="71.25">
      <c r="A1043" s="1"/>
      <c r="B1043" s="5" t="s">
        <v>16</v>
      </c>
      <c r="C1043" s="6"/>
      <c r="D1043" s="6"/>
      <c r="E1043" s="6"/>
      <c r="F1043" s="7" t="s">
        <v>16</v>
      </c>
      <c r="G1043" s="6"/>
      <c r="H1043" s="7" t="s">
        <v>16</v>
      </c>
      <c r="I1043" s="4" t="s">
        <v>1601</v>
      </c>
      <c r="J1043" s="4" t="s">
        <v>76</v>
      </c>
      <c r="K1043" s="6">
        <v>27450</v>
      </c>
      <c r="L1043" s="6">
        <v>13700</v>
      </c>
      <c r="M1043" s="25" t="s">
        <v>2957</v>
      </c>
      <c r="N1043" s="11">
        <v>23415</v>
      </c>
      <c r="O1043" s="9">
        <v>85.3</v>
      </c>
      <c r="P1043" s="9">
        <v>70.900000000000006</v>
      </c>
      <c r="Q1043" s="4" t="s">
        <v>3264</v>
      </c>
      <c r="R1043" s="4"/>
      <c r="S1043" s="1"/>
    </row>
    <row r="1044" spans="1:19" ht="42.75">
      <c r="A1044" s="1"/>
      <c r="B1044" s="5" t="s">
        <v>16</v>
      </c>
      <c r="C1044" s="6"/>
      <c r="D1044" s="6"/>
      <c r="E1044" s="6"/>
      <c r="F1044" s="7" t="s">
        <v>16</v>
      </c>
      <c r="G1044" s="6"/>
      <c r="H1044" s="7" t="s">
        <v>16</v>
      </c>
      <c r="I1044" s="4" t="s">
        <v>1602</v>
      </c>
      <c r="J1044" s="4" t="s">
        <v>76</v>
      </c>
      <c r="K1044" s="6">
        <v>233693</v>
      </c>
      <c r="L1044" s="6">
        <v>125347</v>
      </c>
      <c r="M1044" s="25" t="s">
        <v>2957</v>
      </c>
      <c r="N1044" s="11">
        <v>123813</v>
      </c>
      <c r="O1044" s="9">
        <v>53</v>
      </c>
      <c r="P1044" s="9">
        <v>-1.2</v>
      </c>
      <c r="Q1044" s="4"/>
      <c r="R1044" s="4"/>
      <c r="S1044" s="1"/>
    </row>
    <row r="1045" spans="1:19" ht="28.5">
      <c r="A1045" s="4" t="s">
        <v>1603</v>
      </c>
      <c r="B1045" s="5" t="s">
        <v>118</v>
      </c>
      <c r="C1045" s="6">
        <v>8554579</v>
      </c>
      <c r="D1045" s="6">
        <v>11982340</v>
      </c>
      <c r="E1045" s="6">
        <v>3427761</v>
      </c>
      <c r="F1045" s="8">
        <v>40.1</v>
      </c>
      <c r="G1045" s="6">
        <v>24574859</v>
      </c>
      <c r="H1045" s="8">
        <v>48.8</v>
      </c>
      <c r="I1045" s="4" t="s">
        <v>16</v>
      </c>
      <c r="J1045" s="4" t="s">
        <v>16</v>
      </c>
      <c r="K1045" s="6"/>
      <c r="L1045" s="6"/>
      <c r="M1045" s="6"/>
      <c r="N1045" s="11"/>
      <c r="O1045" s="7" t="s">
        <v>16</v>
      </c>
      <c r="P1045" s="7" t="s">
        <v>16</v>
      </c>
      <c r="Q1045" s="4" t="s">
        <v>16</v>
      </c>
      <c r="R1045" s="4"/>
      <c r="S1045" s="1"/>
    </row>
    <row r="1046" spans="1:19" ht="57">
      <c r="A1046" s="4" t="s">
        <v>1604</v>
      </c>
      <c r="B1046" s="5" t="s">
        <v>16</v>
      </c>
      <c r="C1046" s="6"/>
      <c r="D1046" s="6"/>
      <c r="E1046" s="6"/>
      <c r="F1046" s="7" t="s">
        <v>16</v>
      </c>
      <c r="G1046" s="6"/>
      <c r="H1046" s="7" t="s">
        <v>16</v>
      </c>
      <c r="I1046" s="4" t="s">
        <v>448</v>
      </c>
      <c r="J1046" s="4" t="s">
        <v>65</v>
      </c>
      <c r="K1046" s="6">
        <v>800</v>
      </c>
      <c r="L1046" s="6">
        <v>428</v>
      </c>
      <c r="M1046" s="6">
        <v>452</v>
      </c>
      <c r="N1046" s="11">
        <v>392</v>
      </c>
      <c r="O1046" s="9">
        <v>49</v>
      </c>
      <c r="P1046" s="9">
        <v>-8.4</v>
      </c>
      <c r="Q1046" s="4" t="s">
        <v>3265</v>
      </c>
      <c r="R1046" s="4"/>
      <c r="S1046" s="1"/>
    </row>
    <row r="1047" spans="1:19" ht="114">
      <c r="A1047" s="1"/>
      <c r="B1047" s="5" t="s">
        <v>16</v>
      </c>
      <c r="C1047" s="6"/>
      <c r="D1047" s="6"/>
      <c r="E1047" s="6"/>
      <c r="F1047" s="7" t="s">
        <v>16</v>
      </c>
      <c r="G1047" s="6"/>
      <c r="H1047" s="7" t="s">
        <v>16</v>
      </c>
      <c r="I1047" s="4" t="s">
        <v>1605</v>
      </c>
      <c r="J1047" s="4" t="s">
        <v>1606</v>
      </c>
      <c r="K1047" s="6">
        <v>22</v>
      </c>
      <c r="L1047" s="6">
        <v>11</v>
      </c>
      <c r="M1047" s="6">
        <v>13</v>
      </c>
      <c r="N1047" s="11">
        <v>3</v>
      </c>
      <c r="O1047" s="9">
        <v>13.6</v>
      </c>
      <c r="P1047" s="9">
        <v>-72.7</v>
      </c>
      <c r="Q1047" s="4" t="s">
        <v>1607</v>
      </c>
      <c r="R1047" s="4"/>
      <c r="S1047" s="1"/>
    </row>
    <row r="1048" spans="1:19" ht="114">
      <c r="A1048" s="1"/>
      <c r="B1048" s="5" t="s">
        <v>16</v>
      </c>
      <c r="C1048" s="6"/>
      <c r="D1048" s="6"/>
      <c r="E1048" s="6"/>
      <c r="F1048" s="7" t="s">
        <v>16</v>
      </c>
      <c r="G1048" s="6"/>
      <c r="H1048" s="7" t="s">
        <v>16</v>
      </c>
      <c r="I1048" s="4" t="s">
        <v>1605</v>
      </c>
      <c r="J1048" s="4" t="s">
        <v>1608</v>
      </c>
      <c r="K1048" s="6">
        <v>11</v>
      </c>
      <c r="L1048" s="6">
        <v>8</v>
      </c>
      <c r="M1048" s="6">
        <v>6</v>
      </c>
      <c r="N1048" s="11">
        <v>4</v>
      </c>
      <c r="O1048" s="9">
        <v>36.4</v>
      </c>
      <c r="P1048" s="9">
        <v>-50</v>
      </c>
      <c r="Q1048" s="4" t="s">
        <v>1609</v>
      </c>
      <c r="R1048" s="4"/>
      <c r="S1048" s="1"/>
    </row>
    <row r="1049" spans="1:19" ht="28.5">
      <c r="A1049" s="1"/>
      <c r="B1049" s="5" t="s">
        <v>16</v>
      </c>
      <c r="C1049" s="6"/>
      <c r="D1049" s="6"/>
      <c r="E1049" s="6"/>
      <c r="F1049" s="7" t="s">
        <v>16</v>
      </c>
      <c r="G1049" s="6"/>
      <c r="H1049" s="7" t="s">
        <v>16</v>
      </c>
      <c r="I1049" s="4" t="s">
        <v>1610</v>
      </c>
      <c r="J1049" s="4" t="s">
        <v>389</v>
      </c>
      <c r="K1049" s="6">
        <v>24</v>
      </c>
      <c r="L1049" s="6">
        <v>8</v>
      </c>
      <c r="M1049" s="6">
        <v>5</v>
      </c>
      <c r="N1049" s="11">
        <v>8</v>
      </c>
      <c r="O1049" s="9">
        <v>33.299999999999997</v>
      </c>
      <c r="P1049" s="9">
        <v>0</v>
      </c>
      <c r="Q1049" s="4" t="s">
        <v>16</v>
      </c>
      <c r="R1049" s="4"/>
      <c r="S1049" s="1"/>
    </row>
    <row r="1050" spans="1:19" ht="71.25">
      <c r="A1050" s="1"/>
      <c r="B1050" s="5" t="s">
        <v>16</v>
      </c>
      <c r="C1050" s="6"/>
      <c r="D1050" s="6"/>
      <c r="E1050" s="6"/>
      <c r="F1050" s="7" t="s">
        <v>16</v>
      </c>
      <c r="G1050" s="6"/>
      <c r="H1050" s="7" t="s">
        <v>16</v>
      </c>
      <c r="I1050" s="4" t="s">
        <v>1611</v>
      </c>
      <c r="J1050" s="4" t="s">
        <v>250</v>
      </c>
      <c r="K1050" s="6">
        <v>142</v>
      </c>
      <c r="L1050" s="6">
        <v>40</v>
      </c>
      <c r="M1050" s="6">
        <v>32</v>
      </c>
      <c r="N1050" s="11">
        <v>34</v>
      </c>
      <c r="O1050" s="9">
        <v>23.9</v>
      </c>
      <c r="P1050" s="9">
        <v>-15</v>
      </c>
      <c r="Q1050" s="4" t="s">
        <v>3266</v>
      </c>
      <c r="R1050" s="4"/>
      <c r="S1050" s="1"/>
    </row>
    <row r="1051" spans="1:19" ht="85.5">
      <c r="A1051" s="1"/>
      <c r="B1051" s="5" t="s">
        <v>16</v>
      </c>
      <c r="C1051" s="6"/>
      <c r="D1051" s="6"/>
      <c r="E1051" s="6"/>
      <c r="F1051" s="7" t="s">
        <v>16</v>
      </c>
      <c r="G1051" s="6"/>
      <c r="H1051" s="7" t="s">
        <v>16</v>
      </c>
      <c r="I1051" s="4" t="s">
        <v>1611</v>
      </c>
      <c r="J1051" s="4" t="s">
        <v>37</v>
      </c>
      <c r="K1051" s="6">
        <v>29</v>
      </c>
      <c r="L1051" s="6">
        <v>10</v>
      </c>
      <c r="M1051" s="6">
        <v>8</v>
      </c>
      <c r="N1051" s="11">
        <v>9</v>
      </c>
      <c r="O1051" s="9">
        <v>31</v>
      </c>
      <c r="P1051" s="9">
        <v>-10</v>
      </c>
      <c r="Q1051" s="4" t="s">
        <v>3267</v>
      </c>
      <c r="R1051" s="4"/>
      <c r="S1051" s="1"/>
    </row>
    <row r="1052" spans="1:19" ht="128.25">
      <c r="A1052" s="1"/>
      <c r="B1052" s="5" t="s">
        <v>16</v>
      </c>
      <c r="C1052" s="6"/>
      <c r="D1052" s="6"/>
      <c r="E1052" s="6"/>
      <c r="F1052" s="7" t="s">
        <v>16</v>
      </c>
      <c r="G1052" s="6"/>
      <c r="H1052" s="7" t="s">
        <v>16</v>
      </c>
      <c r="I1052" s="4" t="s">
        <v>1612</v>
      </c>
      <c r="J1052" s="4" t="s">
        <v>1613</v>
      </c>
      <c r="K1052" s="6">
        <v>145</v>
      </c>
      <c r="L1052" s="6">
        <v>66</v>
      </c>
      <c r="M1052" s="6">
        <v>63</v>
      </c>
      <c r="N1052" s="11">
        <v>61</v>
      </c>
      <c r="O1052" s="9">
        <v>42.1</v>
      </c>
      <c r="P1052" s="9">
        <v>-7.6</v>
      </c>
      <c r="Q1052" s="4" t="s">
        <v>3268</v>
      </c>
      <c r="R1052" s="4"/>
      <c r="S1052" s="1"/>
    </row>
    <row r="1053" spans="1:19" ht="114">
      <c r="A1053" s="1"/>
      <c r="B1053" s="5" t="s">
        <v>16</v>
      </c>
      <c r="C1053" s="6"/>
      <c r="D1053" s="6"/>
      <c r="E1053" s="6"/>
      <c r="F1053" s="7" t="s">
        <v>16</v>
      </c>
      <c r="G1053" s="6"/>
      <c r="H1053" s="7" t="s">
        <v>16</v>
      </c>
      <c r="I1053" s="4" t="s">
        <v>1612</v>
      </c>
      <c r="J1053" s="4" t="s">
        <v>1614</v>
      </c>
      <c r="K1053" s="6">
        <v>19</v>
      </c>
      <c r="L1053" s="6">
        <v>6</v>
      </c>
      <c r="M1053" s="6">
        <v>5</v>
      </c>
      <c r="N1053" s="11">
        <v>7</v>
      </c>
      <c r="O1053" s="9">
        <v>36.799999999999997</v>
      </c>
      <c r="P1053" s="9">
        <v>16.7</v>
      </c>
      <c r="Q1053" s="4" t="s">
        <v>1615</v>
      </c>
      <c r="R1053" s="4"/>
      <c r="S1053" s="1"/>
    </row>
    <row r="1054" spans="1:19" ht="28.5">
      <c r="A1054" s="1"/>
      <c r="B1054" s="5" t="s">
        <v>16</v>
      </c>
      <c r="C1054" s="6"/>
      <c r="D1054" s="6"/>
      <c r="E1054" s="6"/>
      <c r="F1054" s="7" t="s">
        <v>16</v>
      </c>
      <c r="G1054" s="6"/>
      <c r="H1054" s="7" t="s">
        <v>16</v>
      </c>
      <c r="I1054" s="4" t="s">
        <v>1616</v>
      </c>
      <c r="J1054" s="4" t="s">
        <v>257</v>
      </c>
      <c r="K1054" s="6">
        <v>1300</v>
      </c>
      <c r="L1054" s="6">
        <v>550</v>
      </c>
      <c r="M1054" s="6">
        <v>546</v>
      </c>
      <c r="N1054" s="11">
        <v>634</v>
      </c>
      <c r="O1054" s="9">
        <v>48.8</v>
      </c>
      <c r="P1054" s="9">
        <v>15.3</v>
      </c>
      <c r="Q1054" s="4" t="s">
        <v>1617</v>
      </c>
      <c r="R1054" s="4"/>
      <c r="S1054" s="1"/>
    </row>
    <row r="1055" spans="1:19" ht="42.75">
      <c r="A1055" s="1"/>
      <c r="B1055" s="5" t="s">
        <v>16</v>
      </c>
      <c r="C1055" s="6"/>
      <c r="D1055" s="6"/>
      <c r="E1055" s="6"/>
      <c r="F1055" s="7" t="s">
        <v>16</v>
      </c>
      <c r="G1055" s="6"/>
      <c r="H1055" s="7" t="s">
        <v>16</v>
      </c>
      <c r="I1055" s="4" t="s">
        <v>1618</v>
      </c>
      <c r="J1055" s="4" t="s">
        <v>1619</v>
      </c>
      <c r="K1055" s="6">
        <v>60</v>
      </c>
      <c r="L1055" s="6">
        <v>30</v>
      </c>
      <c r="M1055" s="6">
        <v>33</v>
      </c>
      <c r="N1055" s="11">
        <v>34</v>
      </c>
      <c r="O1055" s="9">
        <v>56.7</v>
      </c>
      <c r="P1055" s="9">
        <v>13.3</v>
      </c>
      <c r="Q1055" s="4" t="s">
        <v>1620</v>
      </c>
      <c r="R1055" s="4"/>
      <c r="S1055" s="1"/>
    </row>
    <row r="1056" spans="1:19" ht="99.75">
      <c r="A1056" s="1"/>
      <c r="B1056" s="5" t="s">
        <v>16</v>
      </c>
      <c r="C1056" s="6"/>
      <c r="D1056" s="6"/>
      <c r="E1056" s="6"/>
      <c r="F1056" s="7" t="s">
        <v>16</v>
      </c>
      <c r="G1056" s="6"/>
      <c r="H1056" s="7" t="s">
        <v>16</v>
      </c>
      <c r="I1056" s="4" t="s">
        <v>1621</v>
      </c>
      <c r="J1056" s="4" t="s">
        <v>1084</v>
      </c>
      <c r="K1056" s="6">
        <v>3977</v>
      </c>
      <c r="L1056" s="6">
        <v>941</v>
      </c>
      <c r="M1056" s="6">
        <v>941</v>
      </c>
      <c r="N1056" s="11">
        <v>1112</v>
      </c>
      <c r="O1056" s="9">
        <v>28</v>
      </c>
      <c r="P1056" s="9">
        <v>18.2</v>
      </c>
      <c r="Q1056" s="4" t="s">
        <v>1622</v>
      </c>
      <c r="R1056" s="4"/>
      <c r="S1056" s="1"/>
    </row>
    <row r="1057" spans="1:19" ht="71.25">
      <c r="A1057" s="1"/>
      <c r="B1057" s="5" t="s">
        <v>16</v>
      </c>
      <c r="C1057" s="6"/>
      <c r="D1057" s="6"/>
      <c r="E1057" s="6"/>
      <c r="F1057" s="7" t="s">
        <v>16</v>
      </c>
      <c r="G1057" s="6"/>
      <c r="H1057" s="7" t="s">
        <v>16</v>
      </c>
      <c r="I1057" s="4" t="s">
        <v>1623</v>
      </c>
      <c r="J1057" s="4" t="s">
        <v>1084</v>
      </c>
      <c r="K1057" s="6">
        <v>197</v>
      </c>
      <c r="L1057" s="6">
        <v>100</v>
      </c>
      <c r="M1057" s="6">
        <v>100</v>
      </c>
      <c r="N1057" s="11">
        <v>157</v>
      </c>
      <c r="O1057" s="9">
        <v>79.7</v>
      </c>
      <c r="P1057" s="9">
        <v>57</v>
      </c>
      <c r="Q1057" s="4" t="s">
        <v>1624</v>
      </c>
      <c r="R1057" s="4"/>
      <c r="S1057" s="1"/>
    </row>
    <row r="1058" spans="1:19" ht="28.5">
      <c r="A1058" s="4" t="s">
        <v>1625</v>
      </c>
      <c r="B1058" s="5" t="s">
        <v>118</v>
      </c>
      <c r="C1058" s="6">
        <v>23587239</v>
      </c>
      <c r="D1058" s="6">
        <v>38774239</v>
      </c>
      <c r="E1058" s="6">
        <v>15187000</v>
      </c>
      <c r="F1058" s="8">
        <v>64.400000000000006</v>
      </c>
      <c r="G1058" s="6">
        <v>81855945</v>
      </c>
      <c r="H1058" s="8">
        <v>47.4</v>
      </c>
      <c r="I1058" s="4" t="s">
        <v>16</v>
      </c>
      <c r="J1058" s="4" t="s">
        <v>16</v>
      </c>
      <c r="K1058" s="6"/>
      <c r="L1058" s="6"/>
      <c r="M1058" s="6"/>
      <c r="N1058" s="11"/>
      <c r="O1058" s="7" t="s">
        <v>16</v>
      </c>
      <c r="P1058" s="7" t="s">
        <v>16</v>
      </c>
      <c r="Q1058" s="4" t="s">
        <v>16</v>
      </c>
      <c r="R1058" s="4"/>
      <c r="S1058" s="1"/>
    </row>
    <row r="1059" spans="1:19" ht="28.5">
      <c r="A1059" s="4" t="s">
        <v>1626</v>
      </c>
      <c r="B1059" s="5" t="s">
        <v>16</v>
      </c>
      <c r="C1059" s="6"/>
      <c r="D1059" s="6"/>
      <c r="E1059" s="6"/>
      <c r="F1059" s="7" t="s">
        <v>16</v>
      </c>
      <c r="G1059" s="6"/>
      <c r="H1059" s="7" t="s">
        <v>16</v>
      </c>
      <c r="I1059" s="4" t="s">
        <v>448</v>
      </c>
      <c r="J1059" s="4" t="s">
        <v>1627</v>
      </c>
      <c r="K1059" s="6">
        <v>140</v>
      </c>
      <c r="L1059" s="6">
        <v>65</v>
      </c>
      <c r="M1059" s="6">
        <v>81</v>
      </c>
      <c r="N1059" s="11">
        <v>89</v>
      </c>
      <c r="O1059" s="9">
        <v>63.6</v>
      </c>
      <c r="P1059" s="9">
        <v>36.9</v>
      </c>
      <c r="Q1059" s="4" t="s">
        <v>3269</v>
      </c>
      <c r="R1059" s="4"/>
      <c r="S1059" s="1"/>
    </row>
    <row r="1060" spans="1:19" ht="28.5">
      <c r="A1060" s="1"/>
      <c r="B1060" s="5" t="s">
        <v>16</v>
      </c>
      <c r="C1060" s="6"/>
      <c r="D1060" s="6"/>
      <c r="E1060" s="6"/>
      <c r="F1060" s="7" t="s">
        <v>16</v>
      </c>
      <c r="G1060" s="6"/>
      <c r="H1060" s="7" t="s">
        <v>16</v>
      </c>
      <c r="I1060" s="4" t="s">
        <v>1628</v>
      </c>
      <c r="J1060" s="4" t="s">
        <v>76</v>
      </c>
      <c r="K1060" s="6">
        <v>260</v>
      </c>
      <c r="L1060" s="6">
        <v>160</v>
      </c>
      <c r="M1060" s="6">
        <v>121</v>
      </c>
      <c r="N1060" s="11">
        <v>119</v>
      </c>
      <c r="O1060" s="9">
        <v>45.8</v>
      </c>
      <c r="P1060" s="9">
        <v>-25.6</v>
      </c>
      <c r="Q1060" s="4" t="s">
        <v>3270</v>
      </c>
      <c r="R1060" s="4"/>
      <c r="S1060" s="1"/>
    </row>
    <row r="1061" spans="1:19">
      <c r="A1061" s="1"/>
      <c r="B1061" s="5" t="s">
        <v>16</v>
      </c>
      <c r="C1061" s="6"/>
      <c r="D1061" s="6"/>
      <c r="E1061" s="6"/>
      <c r="F1061" s="7" t="s">
        <v>16</v>
      </c>
      <c r="G1061" s="6"/>
      <c r="H1061" s="7" t="s">
        <v>16</v>
      </c>
      <c r="I1061" s="4" t="s">
        <v>1629</v>
      </c>
      <c r="J1061" s="4" t="s">
        <v>76</v>
      </c>
      <c r="K1061" s="6">
        <v>540</v>
      </c>
      <c r="L1061" s="6">
        <v>270</v>
      </c>
      <c r="M1061" s="6">
        <v>247</v>
      </c>
      <c r="N1061" s="11">
        <v>276</v>
      </c>
      <c r="O1061" s="9">
        <v>51.1</v>
      </c>
      <c r="P1061" s="9">
        <v>2.2000000000000002</v>
      </c>
      <c r="Q1061" s="4"/>
      <c r="R1061" s="4"/>
      <c r="S1061" s="1"/>
    </row>
    <row r="1062" spans="1:19" ht="42.75">
      <c r="A1062" s="1"/>
      <c r="B1062" s="5" t="s">
        <v>16</v>
      </c>
      <c r="C1062" s="6"/>
      <c r="D1062" s="6"/>
      <c r="E1062" s="6"/>
      <c r="F1062" s="7" t="s">
        <v>16</v>
      </c>
      <c r="G1062" s="6"/>
      <c r="H1062" s="7" t="s">
        <v>16</v>
      </c>
      <c r="I1062" s="4" t="s">
        <v>1630</v>
      </c>
      <c r="J1062" s="4" t="s">
        <v>76</v>
      </c>
      <c r="K1062" s="6">
        <v>330</v>
      </c>
      <c r="L1062" s="6">
        <v>175</v>
      </c>
      <c r="M1062" s="6">
        <v>160</v>
      </c>
      <c r="N1062" s="11">
        <v>311</v>
      </c>
      <c r="O1062" s="9">
        <v>94.2</v>
      </c>
      <c r="P1062" s="9">
        <v>77.7</v>
      </c>
      <c r="Q1062" s="4" t="s">
        <v>3271</v>
      </c>
      <c r="R1062" s="4"/>
      <c r="S1062" s="1"/>
    </row>
    <row r="1063" spans="1:19" ht="42.75">
      <c r="A1063" s="1"/>
      <c r="B1063" s="5" t="s">
        <v>16</v>
      </c>
      <c r="C1063" s="6"/>
      <c r="D1063" s="6"/>
      <c r="E1063" s="6"/>
      <c r="F1063" s="7" t="s">
        <v>16</v>
      </c>
      <c r="G1063" s="6"/>
      <c r="H1063" s="7" t="s">
        <v>16</v>
      </c>
      <c r="I1063" s="4" t="s">
        <v>1631</v>
      </c>
      <c r="J1063" s="4" t="s">
        <v>76</v>
      </c>
      <c r="K1063" s="6">
        <v>145</v>
      </c>
      <c r="L1063" s="6">
        <v>70</v>
      </c>
      <c r="M1063" s="6">
        <v>95</v>
      </c>
      <c r="N1063" s="11">
        <v>167</v>
      </c>
      <c r="O1063" s="9">
        <v>115.2</v>
      </c>
      <c r="P1063" s="9">
        <v>138.6</v>
      </c>
      <c r="Q1063" s="4" t="s">
        <v>3272</v>
      </c>
      <c r="R1063" s="4"/>
      <c r="S1063" s="1"/>
    </row>
    <row r="1064" spans="1:19" ht="28.5">
      <c r="A1064" s="1"/>
      <c r="B1064" s="5" t="s">
        <v>16</v>
      </c>
      <c r="C1064" s="6"/>
      <c r="D1064" s="6"/>
      <c r="E1064" s="6"/>
      <c r="F1064" s="7" t="s">
        <v>16</v>
      </c>
      <c r="G1064" s="6"/>
      <c r="H1064" s="7" t="s">
        <v>16</v>
      </c>
      <c r="I1064" s="4" t="s">
        <v>1632</v>
      </c>
      <c r="J1064" s="4" t="s">
        <v>1633</v>
      </c>
      <c r="K1064" s="6">
        <v>540</v>
      </c>
      <c r="L1064" s="6">
        <v>270</v>
      </c>
      <c r="M1064" s="6">
        <v>0</v>
      </c>
      <c r="N1064" s="11">
        <v>444</v>
      </c>
      <c r="O1064" s="9">
        <v>82.2</v>
      </c>
      <c r="P1064" s="9">
        <v>64.400000000000006</v>
      </c>
      <c r="Q1064" s="4" t="s">
        <v>3273</v>
      </c>
      <c r="R1064" s="4"/>
      <c r="S1064" s="1"/>
    </row>
    <row r="1065" spans="1:19" ht="28.5">
      <c r="A1065" s="1"/>
      <c r="B1065" s="5" t="s">
        <v>16</v>
      </c>
      <c r="C1065" s="6"/>
      <c r="D1065" s="6"/>
      <c r="E1065" s="6"/>
      <c r="F1065" s="7" t="s">
        <v>16</v>
      </c>
      <c r="G1065" s="6"/>
      <c r="H1065" s="7" t="s">
        <v>16</v>
      </c>
      <c r="I1065" s="4" t="s">
        <v>1634</v>
      </c>
      <c r="J1065" s="4" t="s">
        <v>1633</v>
      </c>
      <c r="K1065" s="6">
        <v>2800</v>
      </c>
      <c r="L1065" s="6">
        <v>1400</v>
      </c>
      <c r="M1065" s="6">
        <v>0</v>
      </c>
      <c r="N1065" s="11">
        <v>1512</v>
      </c>
      <c r="O1065" s="9">
        <v>54</v>
      </c>
      <c r="P1065" s="9">
        <v>8</v>
      </c>
      <c r="Q1065" s="4" t="s">
        <v>3274</v>
      </c>
      <c r="R1065" s="4"/>
      <c r="S1065" s="1"/>
    </row>
    <row r="1066" spans="1:19" ht="42.75">
      <c r="A1066" s="1"/>
      <c r="B1066" s="5" t="s">
        <v>16</v>
      </c>
      <c r="C1066" s="6"/>
      <c r="D1066" s="6"/>
      <c r="E1066" s="6"/>
      <c r="F1066" s="7" t="s">
        <v>16</v>
      </c>
      <c r="G1066" s="6"/>
      <c r="H1066" s="7" t="s">
        <v>16</v>
      </c>
      <c r="I1066" s="4" t="s">
        <v>1635</v>
      </c>
      <c r="J1066" s="4" t="s">
        <v>1636</v>
      </c>
      <c r="K1066" s="6">
        <v>4500</v>
      </c>
      <c r="L1066" s="6">
        <v>1800</v>
      </c>
      <c r="M1066" s="6">
        <v>1481</v>
      </c>
      <c r="N1066" s="11">
        <v>2618</v>
      </c>
      <c r="O1066" s="9">
        <v>58.2</v>
      </c>
      <c r="P1066" s="9">
        <v>45.4</v>
      </c>
      <c r="Q1066" s="4" t="s">
        <v>3275</v>
      </c>
      <c r="R1066" s="4"/>
      <c r="S1066" s="1"/>
    </row>
    <row r="1067" spans="1:19" ht="71.25">
      <c r="A1067" s="1"/>
      <c r="B1067" s="5" t="s">
        <v>16</v>
      </c>
      <c r="C1067" s="6"/>
      <c r="D1067" s="6"/>
      <c r="E1067" s="6"/>
      <c r="F1067" s="7" t="s">
        <v>16</v>
      </c>
      <c r="G1067" s="6"/>
      <c r="H1067" s="7" t="s">
        <v>16</v>
      </c>
      <c r="I1067" s="4" t="s">
        <v>1637</v>
      </c>
      <c r="J1067" s="4" t="s">
        <v>1638</v>
      </c>
      <c r="K1067" s="6">
        <v>4500</v>
      </c>
      <c r="L1067" s="6">
        <v>1300</v>
      </c>
      <c r="M1067" s="6">
        <v>1453</v>
      </c>
      <c r="N1067" s="11">
        <v>1608</v>
      </c>
      <c r="O1067" s="9">
        <v>35.700000000000003</v>
      </c>
      <c r="P1067" s="9">
        <v>23.7</v>
      </c>
      <c r="Q1067" s="4" t="s">
        <v>3276</v>
      </c>
      <c r="R1067" s="4"/>
      <c r="S1067" s="1"/>
    </row>
    <row r="1068" spans="1:19" ht="57">
      <c r="A1068" s="1"/>
      <c r="B1068" s="5" t="s">
        <v>16</v>
      </c>
      <c r="C1068" s="6"/>
      <c r="D1068" s="6"/>
      <c r="E1068" s="6"/>
      <c r="F1068" s="7" t="s">
        <v>16</v>
      </c>
      <c r="G1068" s="6"/>
      <c r="H1068" s="7" t="s">
        <v>16</v>
      </c>
      <c r="I1068" s="4" t="s">
        <v>1639</v>
      </c>
      <c r="J1068" s="4" t="s">
        <v>1638</v>
      </c>
      <c r="K1068" s="6">
        <v>2000</v>
      </c>
      <c r="L1068" s="6">
        <v>1000</v>
      </c>
      <c r="M1068" s="6">
        <v>946</v>
      </c>
      <c r="N1068" s="11">
        <v>985</v>
      </c>
      <c r="O1068" s="9">
        <v>49.3</v>
      </c>
      <c r="P1068" s="9">
        <v>-1.5</v>
      </c>
      <c r="Q1068" s="4" t="s">
        <v>3277</v>
      </c>
      <c r="R1068" s="4"/>
      <c r="S1068" s="1"/>
    </row>
    <row r="1069" spans="1:19" ht="42.75">
      <c r="A1069" s="4" t="s">
        <v>1640</v>
      </c>
      <c r="B1069" s="5" t="s">
        <v>118</v>
      </c>
      <c r="C1069" s="6">
        <v>15945172</v>
      </c>
      <c r="D1069" s="6">
        <v>16794528</v>
      </c>
      <c r="E1069" s="6">
        <v>849356</v>
      </c>
      <c r="F1069" s="8">
        <v>5.3</v>
      </c>
      <c r="G1069" s="6">
        <v>53917745</v>
      </c>
      <c r="H1069" s="8">
        <v>31.1</v>
      </c>
      <c r="I1069" s="4" t="s">
        <v>16</v>
      </c>
      <c r="J1069" s="4" t="s">
        <v>16</v>
      </c>
      <c r="K1069" s="6"/>
      <c r="L1069" s="6"/>
      <c r="M1069" s="6"/>
      <c r="N1069" s="11"/>
      <c r="O1069" s="7" t="s">
        <v>16</v>
      </c>
      <c r="P1069" s="7" t="s">
        <v>16</v>
      </c>
      <c r="Q1069" s="4" t="s">
        <v>16</v>
      </c>
      <c r="R1069" s="4"/>
      <c r="S1069" s="1"/>
    </row>
    <row r="1070" spans="1:19" ht="42.75">
      <c r="A1070" s="4" t="s">
        <v>1641</v>
      </c>
      <c r="B1070" s="5" t="s">
        <v>16</v>
      </c>
      <c r="C1070" s="6"/>
      <c r="D1070" s="6"/>
      <c r="E1070" s="6"/>
      <c r="F1070" s="7" t="s">
        <v>16</v>
      </c>
      <c r="G1070" s="6"/>
      <c r="H1070" s="7" t="s">
        <v>16</v>
      </c>
      <c r="I1070" s="4" t="s">
        <v>1642</v>
      </c>
      <c r="J1070" s="4" t="s">
        <v>1643</v>
      </c>
      <c r="K1070" s="6">
        <v>1600</v>
      </c>
      <c r="L1070" s="6">
        <v>800</v>
      </c>
      <c r="M1070" s="6">
        <v>645</v>
      </c>
      <c r="N1070" s="11">
        <v>760</v>
      </c>
      <c r="O1070" s="9">
        <v>47.5</v>
      </c>
      <c r="P1070" s="9">
        <v>-5</v>
      </c>
      <c r="Q1070" s="4" t="s">
        <v>3278</v>
      </c>
      <c r="R1070" s="4"/>
      <c r="S1070" s="1"/>
    </row>
    <row r="1071" spans="1:19" ht="42.75">
      <c r="A1071" s="1"/>
      <c r="B1071" s="5" t="s">
        <v>16</v>
      </c>
      <c r="C1071" s="6"/>
      <c r="D1071" s="6"/>
      <c r="E1071" s="6"/>
      <c r="F1071" s="7" t="s">
        <v>16</v>
      </c>
      <c r="G1071" s="6"/>
      <c r="H1071" s="7" t="s">
        <v>16</v>
      </c>
      <c r="I1071" s="4" t="s">
        <v>1644</v>
      </c>
      <c r="J1071" s="4" t="s">
        <v>294</v>
      </c>
      <c r="K1071" s="6">
        <v>3407</v>
      </c>
      <c r="L1071" s="6">
        <v>1703</v>
      </c>
      <c r="M1071" s="6">
        <v>1292</v>
      </c>
      <c r="N1071" s="11">
        <v>2011</v>
      </c>
      <c r="O1071" s="9">
        <v>59</v>
      </c>
      <c r="P1071" s="9">
        <v>18.100000000000001</v>
      </c>
      <c r="Q1071" s="4" t="s">
        <v>3279</v>
      </c>
      <c r="R1071" s="4"/>
      <c r="S1071" s="1"/>
    </row>
    <row r="1072" spans="1:19" ht="42.75">
      <c r="A1072" s="1"/>
      <c r="B1072" s="5" t="s">
        <v>16</v>
      </c>
      <c r="C1072" s="6"/>
      <c r="D1072" s="6"/>
      <c r="E1072" s="6"/>
      <c r="F1072" s="7" t="s">
        <v>16</v>
      </c>
      <c r="G1072" s="6"/>
      <c r="H1072" s="7" t="s">
        <v>16</v>
      </c>
      <c r="I1072" s="4" t="s">
        <v>1645</v>
      </c>
      <c r="J1072" s="4" t="s">
        <v>143</v>
      </c>
      <c r="K1072" s="6">
        <v>2000</v>
      </c>
      <c r="L1072" s="6">
        <v>1000</v>
      </c>
      <c r="M1072" s="6">
        <v>780</v>
      </c>
      <c r="N1072" s="11">
        <v>1167</v>
      </c>
      <c r="O1072" s="9">
        <v>58.4</v>
      </c>
      <c r="P1072" s="9">
        <v>16.7</v>
      </c>
      <c r="Q1072" s="4" t="s">
        <v>3279</v>
      </c>
      <c r="R1072" s="4"/>
      <c r="S1072" s="1"/>
    </row>
    <row r="1073" spans="1:19" ht="42.75">
      <c r="A1073" s="1"/>
      <c r="B1073" s="5" t="s">
        <v>16</v>
      </c>
      <c r="C1073" s="6"/>
      <c r="D1073" s="6"/>
      <c r="E1073" s="6"/>
      <c r="F1073" s="7" t="s">
        <v>16</v>
      </c>
      <c r="G1073" s="6"/>
      <c r="H1073" s="7" t="s">
        <v>16</v>
      </c>
      <c r="I1073" s="4" t="s">
        <v>1646</v>
      </c>
      <c r="J1073" s="4" t="s">
        <v>110</v>
      </c>
      <c r="K1073" s="6">
        <v>800</v>
      </c>
      <c r="L1073" s="6">
        <v>400</v>
      </c>
      <c r="M1073" s="6">
        <v>8268</v>
      </c>
      <c r="N1073" s="11">
        <v>1426</v>
      </c>
      <c r="O1073" s="9">
        <v>178.3</v>
      </c>
      <c r="P1073" s="9">
        <v>256.5</v>
      </c>
      <c r="Q1073" s="4" t="s">
        <v>3279</v>
      </c>
      <c r="R1073" s="4"/>
      <c r="S1073" s="1"/>
    </row>
    <row r="1074" spans="1:19" ht="42.75">
      <c r="A1074" s="1"/>
      <c r="B1074" s="5" t="s">
        <v>16</v>
      </c>
      <c r="C1074" s="6"/>
      <c r="D1074" s="6"/>
      <c r="E1074" s="6"/>
      <c r="F1074" s="7" t="s">
        <v>16</v>
      </c>
      <c r="G1074" s="6"/>
      <c r="H1074" s="7" t="s">
        <v>16</v>
      </c>
      <c r="I1074" s="4" t="s">
        <v>1647</v>
      </c>
      <c r="J1074" s="4" t="s">
        <v>110</v>
      </c>
      <c r="K1074" s="6">
        <v>4</v>
      </c>
      <c r="L1074" s="6">
        <v>2</v>
      </c>
      <c r="M1074" s="6">
        <v>0</v>
      </c>
      <c r="N1074" s="11">
        <v>0</v>
      </c>
      <c r="O1074" s="7" t="s">
        <v>18</v>
      </c>
      <c r="P1074" s="7" t="s">
        <v>18</v>
      </c>
      <c r="Q1074" s="4" t="s">
        <v>3278</v>
      </c>
      <c r="R1074" s="4"/>
      <c r="S1074" s="1"/>
    </row>
    <row r="1075" spans="1:19" ht="42.75">
      <c r="A1075" s="1"/>
      <c r="B1075" s="5" t="s">
        <v>16</v>
      </c>
      <c r="C1075" s="6"/>
      <c r="D1075" s="6"/>
      <c r="E1075" s="6"/>
      <c r="F1075" s="7" t="s">
        <v>16</v>
      </c>
      <c r="G1075" s="6"/>
      <c r="H1075" s="7" t="s">
        <v>16</v>
      </c>
      <c r="I1075" s="4" t="s">
        <v>1648</v>
      </c>
      <c r="J1075" s="4" t="s">
        <v>1215</v>
      </c>
      <c r="K1075" s="6">
        <v>300</v>
      </c>
      <c r="L1075" s="6">
        <v>150</v>
      </c>
      <c r="M1075" s="6">
        <v>139</v>
      </c>
      <c r="N1075" s="11">
        <v>74</v>
      </c>
      <c r="O1075" s="9">
        <v>24.7</v>
      </c>
      <c r="P1075" s="9">
        <v>-50.7</v>
      </c>
      <c r="Q1075" s="4" t="s">
        <v>3278</v>
      </c>
      <c r="R1075" s="4"/>
      <c r="S1075" s="1"/>
    </row>
    <row r="1076" spans="1:19" ht="42.75">
      <c r="A1076" s="1"/>
      <c r="B1076" s="5" t="s">
        <v>16</v>
      </c>
      <c r="C1076" s="6"/>
      <c r="D1076" s="6"/>
      <c r="E1076" s="6"/>
      <c r="F1076" s="7" t="s">
        <v>16</v>
      </c>
      <c r="G1076" s="6"/>
      <c r="H1076" s="7" t="s">
        <v>16</v>
      </c>
      <c r="I1076" s="4" t="s">
        <v>1649</v>
      </c>
      <c r="J1076" s="4" t="s">
        <v>294</v>
      </c>
      <c r="K1076" s="6">
        <v>100</v>
      </c>
      <c r="L1076" s="6">
        <v>50</v>
      </c>
      <c r="M1076" s="6">
        <v>52</v>
      </c>
      <c r="N1076" s="11">
        <v>40</v>
      </c>
      <c r="O1076" s="9">
        <v>40</v>
      </c>
      <c r="P1076" s="9">
        <v>-20</v>
      </c>
      <c r="Q1076" s="4" t="s">
        <v>3278</v>
      </c>
      <c r="R1076" s="4"/>
      <c r="S1076" s="1"/>
    </row>
    <row r="1077" spans="1:19" ht="42.75">
      <c r="A1077" s="1"/>
      <c r="B1077" s="5" t="s">
        <v>16</v>
      </c>
      <c r="C1077" s="6"/>
      <c r="D1077" s="6"/>
      <c r="E1077" s="6"/>
      <c r="F1077" s="7" t="s">
        <v>16</v>
      </c>
      <c r="G1077" s="6"/>
      <c r="H1077" s="7" t="s">
        <v>16</v>
      </c>
      <c r="I1077" s="4" t="s">
        <v>1650</v>
      </c>
      <c r="J1077" s="4" t="s">
        <v>294</v>
      </c>
      <c r="K1077" s="6">
        <v>30</v>
      </c>
      <c r="L1077" s="6">
        <v>14</v>
      </c>
      <c r="M1077" s="6">
        <v>18</v>
      </c>
      <c r="N1077" s="11">
        <v>5</v>
      </c>
      <c r="O1077" s="9">
        <v>16.7</v>
      </c>
      <c r="P1077" s="9">
        <v>-64.3</v>
      </c>
      <c r="Q1077" s="4" t="s">
        <v>3278</v>
      </c>
      <c r="R1077" s="4"/>
      <c r="S1077" s="1"/>
    </row>
    <row r="1078" spans="1:19" ht="28.5">
      <c r="A1078" s="1"/>
      <c r="B1078" s="5" t="s">
        <v>16</v>
      </c>
      <c r="C1078" s="6"/>
      <c r="D1078" s="6"/>
      <c r="E1078" s="6"/>
      <c r="F1078" s="7" t="s">
        <v>16</v>
      </c>
      <c r="G1078" s="6"/>
      <c r="H1078" s="7" t="s">
        <v>16</v>
      </c>
      <c r="I1078" s="4" t="s">
        <v>1651</v>
      </c>
      <c r="J1078" s="4" t="s">
        <v>294</v>
      </c>
      <c r="K1078" s="6">
        <v>4</v>
      </c>
      <c r="L1078" s="6">
        <v>2</v>
      </c>
      <c r="M1078" s="6">
        <v>1</v>
      </c>
      <c r="N1078" s="11">
        <v>0</v>
      </c>
      <c r="O1078" s="7" t="s">
        <v>18</v>
      </c>
      <c r="P1078" s="7" t="s">
        <v>18</v>
      </c>
      <c r="Q1078" s="4"/>
      <c r="R1078" s="4"/>
      <c r="S1078" s="1"/>
    </row>
    <row r="1079" spans="1:19" s="23" customFormat="1" ht="30">
      <c r="A1079" s="19" t="s">
        <v>1652</v>
      </c>
      <c r="B1079" s="13" t="s">
        <v>16</v>
      </c>
      <c r="C1079" s="20"/>
      <c r="D1079" s="20"/>
      <c r="E1079" s="20"/>
      <c r="F1079" s="21" t="s">
        <v>16</v>
      </c>
      <c r="G1079" s="20"/>
      <c r="H1079" s="21" t="s">
        <v>16</v>
      </c>
      <c r="I1079" s="19" t="s">
        <v>16</v>
      </c>
      <c r="J1079" s="19" t="s">
        <v>16</v>
      </c>
      <c r="K1079" s="20"/>
      <c r="L1079" s="20"/>
      <c r="M1079" s="20"/>
      <c r="N1079" s="22"/>
      <c r="O1079" s="21" t="s">
        <v>16</v>
      </c>
      <c r="P1079" s="21" t="s">
        <v>16</v>
      </c>
      <c r="Q1079" s="19" t="s">
        <v>16</v>
      </c>
      <c r="R1079" s="19"/>
      <c r="S1079" s="18"/>
    </row>
    <row r="1080" spans="1:19">
      <c r="A1080" s="4" t="s">
        <v>1653</v>
      </c>
      <c r="B1080" s="5" t="s">
        <v>570</v>
      </c>
      <c r="C1080" s="6">
        <v>10259428</v>
      </c>
      <c r="D1080" s="6">
        <v>13061059</v>
      </c>
      <c r="E1080" s="6">
        <v>2801631</v>
      </c>
      <c r="F1080" s="8">
        <v>27.3</v>
      </c>
      <c r="G1080" s="6">
        <v>32505478</v>
      </c>
      <c r="H1080" s="8">
        <v>40.200000000000003</v>
      </c>
      <c r="I1080" s="4" t="s">
        <v>16</v>
      </c>
      <c r="J1080" s="4" t="s">
        <v>16</v>
      </c>
      <c r="K1080" s="6"/>
      <c r="L1080" s="6"/>
      <c r="M1080" s="6"/>
      <c r="N1080" s="11"/>
      <c r="O1080" s="7" t="s">
        <v>16</v>
      </c>
      <c r="P1080" s="7" t="s">
        <v>16</v>
      </c>
      <c r="Q1080" s="4" t="s">
        <v>16</v>
      </c>
      <c r="R1080" s="4"/>
      <c r="S1080" s="1"/>
    </row>
    <row r="1081" spans="1:19" ht="42.75">
      <c r="A1081" s="1"/>
      <c r="B1081" s="5" t="s">
        <v>16</v>
      </c>
      <c r="C1081" s="6"/>
      <c r="D1081" s="6"/>
      <c r="E1081" s="6"/>
      <c r="F1081" s="7" t="s">
        <v>16</v>
      </c>
      <c r="G1081" s="6"/>
      <c r="H1081" s="7" t="s">
        <v>16</v>
      </c>
      <c r="I1081" s="4" t="s">
        <v>1654</v>
      </c>
      <c r="J1081" s="4" t="s">
        <v>37</v>
      </c>
      <c r="K1081" s="6">
        <v>0</v>
      </c>
      <c r="L1081" s="6">
        <v>0</v>
      </c>
      <c r="M1081" s="6">
        <v>0</v>
      </c>
      <c r="N1081" s="11">
        <v>0</v>
      </c>
      <c r="O1081" s="9">
        <v>0</v>
      </c>
      <c r="P1081" s="9">
        <v>0</v>
      </c>
      <c r="Q1081" s="4" t="s">
        <v>16</v>
      </c>
      <c r="R1081" s="4"/>
      <c r="S1081" s="1"/>
    </row>
    <row r="1082" spans="1:19" ht="42.75">
      <c r="A1082" s="1"/>
      <c r="B1082" s="5" t="s">
        <v>16</v>
      </c>
      <c r="C1082" s="6"/>
      <c r="D1082" s="6"/>
      <c r="E1082" s="6"/>
      <c r="F1082" s="7" t="s">
        <v>16</v>
      </c>
      <c r="G1082" s="6"/>
      <c r="H1082" s="7" t="s">
        <v>16</v>
      </c>
      <c r="I1082" s="4" t="s">
        <v>1655</v>
      </c>
      <c r="J1082" s="4" t="s">
        <v>1643</v>
      </c>
      <c r="K1082" s="6">
        <v>64</v>
      </c>
      <c r="L1082" s="6">
        <v>28</v>
      </c>
      <c r="M1082" s="6">
        <v>23</v>
      </c>
      <c r="N1082" s="11">
        <v>28</v>
      </c>
      <c r="O1082" s="9">
        <v>43.8</v>
      </c>
      <c r="P1082" s="9">
        <v>0</v>
      </c>
      <c r="Q1082" s="4" t="s">
        <v>16</v>
      </c>
      <c r="R1082" s="4"/>
      <c r="S1082" s="1"/>
    </row>
    <row r="1083" spans="1:19" ht="28.5">
      <c r="A1083" s="1"/>
      <c r="B1083" s="5" t="s">
        <v>16</v>
      </c>
      <c r="C1083" s="6"/>
      <c r="D1083" s="6"/>
      <c r="E1083" s="6"/>
      <c r="F1083" s="7" t="s">
        <v>16</v>
      </c>
      <c r="G1083" s="6"/>
      <c r="H1083" s="7" t="s">
        <v>16</v>
      </c>
      <c r="I1083" s="4" t="s">
        <v>1656</v>
      </c>
      <c r="J1083" s="4" t="s">
        <v>1643</v>
      </c>
      <c r="K1083" s="6">
        <v>172</v>
      </c>
      <c r="L1083" s="6">
        <v>75</v>
      </c>
      <c r="M1083" s="6">
        <v>71</v>
      </c>
      <c r="N1083" s="11">
        <v>75</v>
      </c>
      <c r="O1083" s="9">
        <v>43.6</v>
      </c>
      <c r="P1083" s="9">
        <v>0</v>
      </c>
      <c r="Q1083" s="4" t="s">
        <v>16</v>
      </c>
      <c r="R1083" s="4"/>
      <c r="S1083" s="1"/>
    </row>
    <row r="1084" spans="1:19" ht="28.5">
      <c r="A1084" s="1"/>
      <c r="B1084" s="5" t="s">
        <v>16</v>
      </c>
      <c r="C1084" s="6"/>
      <c r="D1084" s="6"/>
      <c r="E1084" s="6"/>
      <c r="F1084" s="7" t="s">
        <v>16</v>
      </c>
      <c r="G1084" s="6"/>
      <c r="H1084" s="7" t="s">
        <v>16</v>
      </c>
      <c r="I1084" s="4" t="s">
        <v>1657</v>
      </c>
      <c r="J1084" s="4" t="s">
        <v>37</v>
      </c>
      <c r="K1084" s="6">
        <v>0</v>
      </c>
      <c r="L1084" s="6">
        <v>0</v>
      </c>
      <c r="M1084" s="6">
        <v>0</v>
      </c>
      <c r="N1084" s="11">
        <v>0</v>
      </c>
      <c r="O1084" s="9">
        <v>0</v>
      </c>
      <c r="P1084" s="9">
        <v>0</v>
      </c>
      <c r="Q1084" s="4" t="s">
        <v>16</v>
      </c>
      <c r="R1084" s="4"/>
      <c r="S1084" s="1"/>
    </row>
    <row r="1085" spans="1:19" ht="28.5">
      <c r="A1085" s="1"/>
      <c r="B1085" s="5" t="s">
        <v>16</v>
      </c>
      <c r="C1085" s="6"/>
      <c r="D1085" s="6"/>
      <c r="E1085" s="6"/>
      <c r="F1085" s="7" t="s">
        <v>16</v>
      </c>
      <c r="G1085" s="6"/>
      <c r="H1085" s="7" t="s">
        <v>16</v>
      </c>
      <c r="I1085" s="4" t="s">
        <v>1658</v>
      </c>
      <c r="J1085" s="4" t="s">
        <v>869</v>
      </c>
      <c r="K1085" s="6">
        <v>5</v>
      </c>
      <c r="L1085" s="6">
        <v>1</v>
      </c>
      <c r="M1085" s="25" t="s">
        <v>2957</v>
      </c>
      <c r="N1085" s="11">
        <v>1</v>
      </c>
      <c r="O1085" s="9">
        <v>20</v>
      </c>
      <c r="P1085" s="9">
        <v>0</v>
      </c>
      <c r="Q1085" s="4" t="s">
        <v>16</v>
      </c>
      <c r="R1085" s="4"/>
      <c r="S1085" s="1"/>
    </row>
    <row r="1086" spans="1:19" ht="28.5">
      <c r="A1086" s="1"/>
      <c r="B1086" s="5" t="s">
        <v>16</v>
      </c>
      <c r="C1086" s="6"/>
      <c r="D1086" s="6"/>
      <c r="E1086" s="6"/>
      <c r="F1086" s="7" t="s">
        <v>16</v>
      </c>
      <c r="G1086" s="6"/>
      <c r="H1086" s="7" t="s">
        <v>16</v>
      </c>
      <c r="I1086" s="4" t="s">
        <v>1659</v>
      </c>
      <c r="J1086" s="4" t="s">
        <v>86</v>
      </c>
      <c r="K1086" s="6">
        <v>240</v>
      </c>
      <c r="L1086" s="6">
        <v>80</v>
      </c>
      <c r="M1086" s="25" t="s">
        <v>2957</v>
      </c>
      <c r="N1086" s="11">
        <v>540</v>
      </c>
      <c r="O1086" s="9">
        <v>225</v>
      </c>
      <c r="P1086" s="9">
        <v>575</v>
      </c>
      <c r="Q1086" s="4" t="s">
        <v>3280</v>
      </c>
      <c r="R1086" s="4"/>
      <c r="S1086" s="1"/>
    </row>
    <row r="1087" spans="1:19" ht="42.75">
      <c r="A1087" s="1"/>
      <c r="B1087" s="5" t="s">
        <v>16</v>
      </c>
      <c r="C1087" s="6"/>
      <c r="D1087" s="6"/>
      <c r="E1087" s="6"/>
      <c r="F1087" s="7" t="s">
        <v>16</v>
      </c>
      <c r="G1087" s="6"/>
      <c r="H1087" s="7" t="s">
        <v>16</v>
      </c>
      <c r="I1087" s="4" t="s">
        <v>1660</v>
      </c>
      <c r="J1087" s="4" t="s">
        <v>86</v>
      </c>
      <c r="K1087" s="6">
        <v>135</v>
      </c>
      <c r="L1087" s="6">
        <v>50</v>
      </c>
      <c r="M1087" s="25" t="s">
        <v>2957</v>
      </c>
      <c r="N1087" s="11">
        <v>217</v>
      </c>
      <c r="O1087" s="9">
        <v>160.69999999999999</v>
      </c>
      <c r="P1087" s="9">
        <v>334</v>
      </c>
      <c r="Q1087" s="4" t="s">
        <v>3280</v>
      </c>
      <c r="R1087" s="4"/>
      <c r="S1087" s="1"/>
    </row>
    <row r="1088" spans="1:19" ht="28.5">
      <c r="A1088" s="1"/>
      <c r="B1088" s="5" t="s">
        <v>16</v>
      </c>
      <c r="C1088" s="6"/>
      <c r="D1088" s="6"/>
      <c r="E1088" s="6"/>
      <c r="F1088" s="7" t="s">
        <v>16</v>
      </c>
      <c r="G1088" s="6"/>
      <c r="H1088" s="7" t="s">
        <v>16</v>
      </c>
      <c r="I1088" s="4" t="s">
        <v>1661</v>
      </c>
      <c r="J1088" s="4" t="s">
        <v>1662</v>
      </c>
      <c r="K1088" s="6">
        <v>100</v>
      </c>
      <c r="L1088" s="6">
        <v>35</v>
      </c>
      <c r="M1088" s="25" t="s">
        <v>2957</v>
      </c>
      <c r="N1088" s="11">
        <v>37</v>
      </c>
      <c r="O1088" s="9">
        <v>37</v>
      </c>
      <c r="P1088" s="9">
        <v>5.7</v>
      </c>
      <c r="Q1088" s="4" t="s">
        <v>3281</v>
      </c>
      <c r="R1088" s="4"/>
      <c r="S1088" s="1"/>
    </row>
    <row r="1089" spans="1:19" ht="28.5">
      <c r="A1089" s="4" t="s">
        <v>1663</v>
      </c>
      <c r="B1089" s="5" t="s">
        <v>108</v>
      </c>
      <c r="C1089" s="6">
        <v>36213786</v>
      </c>
      <c r="D1089" s="6">
        <v>43336849</v>
      </c>
      <c r="E1089" s="6">
        <v>7123063</v>
      </c>
      <c r="F1089" s="8">
        <v>19.7</v>
      </c>
      <c r="G1089" s="6">
        <v>167690324</v>
      </c>
      <c r="H1089" s="8">
        <v>25.8</v>
      </c>
      <c r="I1089" s="4" t="s">
        <v>16</v>
      </c>
      <c r="J1089" s="4" t="s">
        <v>16</v>
      </c>
      <c r="K1089" s="6"/>
      <c r="L1089" s="6"/>
      <c r="M1089" s="6"/>
      <c r="N1089" s="11"/>
      <c r="O1089" s="7" t="s">
        <v>16</v>
      </c>
      <c r="P1089" s="7" t="s">
        <v>16</v>
      </c>
      <c r="Q1089" s="4" t="s">
        <v>16</v>
      </c>
      <c r="R1089" s="4"/>
      <c r="S1089" s="1"/>
    </row>
    <row r="1090" spans="1:19" ht="42.75">
      <c r="A1090" s="4" t="s">
        <v>1664</v>
      </c>
      <c r="B1090" s="5" t="s">
        <v>16</v>
      </c>
      <c r="C1090" s="6"/>
      <c r="D1090" s="6"/>
      <c r="E1090" s="6"/>
      <c r="F1090" s="7" t="s">
        <v>16</v>
      </c>
      <c r="G1090" s="6"/>
      <c r="H1090" s="7" t="s">
        <v>16</v>
      </c>
      <c r="I1090" s="4" t="s">
        <v>1665</v>
      </c>
      <c r="J1090" s="4" t="s">
        <v>1666</v>
      </c>
      <c r="K1090" s="6">
        <v>10000</v>
      </c>
      <c r="L1090" s="6">
        <v>5000</v>
      </c>
      <c r="M1090" s="6">
        <v>3840</v>
      </c>
      <c r="N1090" s="11">
        <v>3076</v>
      </c>
      <c r="O1090" s="9">
        <v>30.8</v>
      </c>
      <c r="P1090" s="9">
        <v>-38.5</v>
      </c>
      <c r="Q1090" s="4" t="s">
        <v>3282</v>
      </c>
      <c r="R1090" s="4"/>
      <c r="S1090" s="1"/>
    </row>
    <row r="1091" spans="1:19" ht="28.5">
      <c r="A1091" s="1"/>
      <c r="B1091" s="5" t="s">
        <v>16</v>
      </c>
      <c r="C1091" s="6"/>
      <c r="D1091" s="6"/>
      <c r="E1091" s="6"/>
      <c r="F1091" s="7" t="s">
        <v>16</v>
      </c>
      <c r="G1091" s="6"/>
      <c r="H1091" s="7" t="s">
        <v>16</v>
      </c>
      <c r="I1091" s="4" t="s">
        <v>1667</v>
      </c>
      <c r="J1091" s="4" t="s">
        <v>1215</v>
      </c>
      <c r="K1091" s="6">
        <v>300</v>
      </c>
      <c r="L1091" s="6">
        <v>150</v>
      </c>
      <c r="M1091" s="6">
        <v>98</v>
      </c>
      <c r="N1091" s="11">
        <v>92</v>
      </c>
      <c r="O1091" s="9">
        <v>30.7</v>
      </c>
      <c r="P1091" s="9">
        <v>-38.700000000000003</v>
      </c>
      <c r="Q1091" s="4" t="s">
        <v>3283</v>
      </c>
      <c r="R1091" s="4"/>
      <c r="S1091" s="1"/>
    </row>
    <row r="1092" spans="1:19" ht="28.5">
      <c r="A1092" s="1"/>
      <c r="B1092" s="5" t="s">
        <v>16</v>
      </c>
      <c r="C1092" s="6"/>
      <c r="D1092" s="6"/>
      <c r="E1092" s="6"/>
      <c r="F1092" s="7" t="s">
        <v>16</v>
      </c>
      <c r="G1092" s="6"/>
      <c r="H1092" s="7" t="s">
        <v>16</v>
      </c>
      <c r="I1092" s="4" t="s">
        <v>1668</v>
      </c>
      <c r="J1092" s="4" t="s">
        <v>580</v>
      </c>
      <c r="K1092" s="6">
        <v>15</v>
      </c>
      <c r="L1092" s="6">
        <v>7</v>
      </c>
      <c r="M1092" s="6">
        <v>6</v>
      </c>
      <c r="N1092" s="11">
        <v>6</v>
      </c>
      <c r="O1092" s="9">
        <v>40</v>
      </c>
      <c r="P1092" s="9">
        <v>-14.3</v>
      </c>
      <c r="Q1092" s="4" t="s">
        <v>3284</v>
      </c>
      <c r="R1092" s="4"/>
      <c r="S1092" s="1"/>
    </row>
    <row r="1093" spans="1:19" ht="28.5">
      <c r="A1093" s="1"/>
      <c r="B1093" s="5" t="s">
        <v>16</v>
      </c>
      <c r="C1093" s="6"/>
      <c r="D1093" s="6"/>
      <c r="E1093" s="6"/>
      <c r="F1093" s="7" t="s">
        <v>16</v>
      </c>
      <c r="G1093" s="6"/>
      <c r="H1093" s="7" t="s">
        <v>16</v>
      </c>
      <c r="I1093" s="4" t="s">
        <v>1669</v>
      </c>
      <c r="J1093" s="4" t="s">
        <v>1670</v>
      </c>
      <c r="K1093" s="6">
        <v>40</v>
      </c>
      <c r="L1093" s="6">
        <v>20</v>
      </c>
      <c r="M1093" s="6">
        <v>12</v>
      </c>
      <c r="N1093" s="11">
        <v>14</v>
      </c>
      <c r="O1093" s="9">
        <v>35</v>
      </c>
      <c r="P1093" s="9">
        <v>-30</v>
      </c>
      <c r="Q1093" s="4" t="s">
        <v>3284</v>
      </c>
      <c r="R1093" s="4"/>
      <c r="S1093" s="1"/>
    </row>
    <row r="1094" spans="1:19" ht="42.75">
      <c r="A1094" s="4" t="s">
        <v>1671</v>
      </c>
      <c r="B1094" s="5" t="s">
        <v>1672</v>
      </c>
      <c r="C1094" s="6">
        <v>192003130</v>
      </c>
      <c r="D1094" s="6">
        <v>577598050</v>
      </c>
      <c r="E1094" s="6">
        <v>385594920</v>
      </c>
      <c r="F1094" s="8">
        <v>200.8</v>
      </c>
      <c r="G1094" s="6">
        <v>652464286</v>
      </c>
      <c r="H1094" s="8">
        <v>88.5</v>
      </c>
      <c r="I1094" s="4" t="s">
        <v>16</v>
      </c>
      <c r="J1094" s="4" t="s">
        <v>16</v>
      </c>
      <c r="K1094" s="6"/>
      <c r="L1094" s="6"/>
      <c r="M1094" s="6"/>
      <c r="N1094" s="11"/>
      <c r="O1094" s="7" t="s">
        <v>16</v>
      </c>
      <c r="P1094" s="7" t="s">
        <v>16</v>
      </c>
      <c r="Q1094" s="4" t="s">
        <v>16</v>
      </c>
      <c r="R1094" s="4"/>
      <c r="S1094" s="1"/>
    </row>
    <row r="1095" spans="1:19" ht="28.5">
      <c r="A1095" s="4" t="s">
        <v>1673</v>
      </c>
      <c r="B1095" s="5" t="s">
        <v>16</v>
      </c>
      <c r="C1095" s="6"/>
      <c r="D1095" s="6"/>
      <c r="E1095" s="6"/>
      <c r="F1095" s="7" t="s">
        <v>16</v>
      </c>
      <c r="G1095" s="6"/>
      <c r="H1095" s="7" t="s">
        <v>16</v>
      </c>
      <c r="I1095" s="4" t="s">
        <v>1674</v>
      </c>
      <c r="J1095" s="4" t="s">
        <v>219</v>
      </c>
      <c r="K1095" s="6">
        <v>0</v>
      </c>
      <c r="L1095" s="6">
        <v>0</v>
      </c>
      <c r="M1095" s="6">
        <v>1</v>
      </c>
      <c r="N1095" s="11">
        <v>0</v>
      </c>
      <c r="O1095" s="9">
        <v>0</v>
      </c>
      <c r="P1095" s="9">
        <v>0</v>
      </c>
      <c r="Q1095" s="4"/>
      <c r="R1095" s="4"/>
      <c r="S1095" s="1"/>
    </row>
    <row r="1096" spans="1:19" ht="28.5">
      <c r="A1096" s="1"/>
      <c r="B1096" s="5" t="s">
        <v>16</v>
      </c>
      <c r="C1096" s="6"/>
      <c r="D1096" s="6"/>
      <c r="E1096" s="6"/>
      <c r="F1096" s="7" t="s">
        <v>16</v>
      </c>
      <c r="G1096" s="6"/>
      <c r="H1096" s="7" t="s">
        <v>16</v>
      </c>
      <c r="I1096" s="4" t="s">
        <v>1675</v>
      </c>
      <c r="J1096" s="4" t="s">
        <v>262</v>
      </c>
      <c r="K1096" s="6">
        <v>11360</v>
      </c>
      <c r="L1096" s="6">
        <v>1321</v>
      </c>
      <c r="M1096" s="6">
        <v>0</v>
      </c>
      <c r="N1096" s="11">
        <v>947</v>
      </c>
      <c r="O1096" s="9">
        <v>8.3000000000000007</v>
      </c>
      <c r="P1096" s="9">
        <v>-28.3</v>
      </c>
      <c r="Q1096" s="4" t="s">
        <v>3304</v>
      </c>
      <c r="R1096" s="4"/>
      <c r="S1096" s="1"/>
    </row>
    <row r="1097" spans="1:19" ht="28.5">
      <c r="A1097" s="1"/>
      <c r="B1097" s="5" t="s">
        <v>16</v>
      </c>
      <c r="C1097" s="6"/>
      <c r="D1097" s="6"/>
      <c r="E1097" s="6"/>
      <c r="F1097" s="7" t="s">
        <v>16</v>
      </c>
      <c r="G1097" s="6"/>
      <c r="H1097" s="7" t="s">
        <v>16</v>
      </c>
      <c r="I1097" s="4" t="s">
        <v>1675</v>
      </c>
      <c r="J1097" s="4" t="s">
        <v>219</v>
      </c>
      <c r="K1097" s="6">
        <v>36</v>
      </c>
      <c r="L1097" s="6">
        <v>11</v>
      </c>
      <c r="M1097" s="6">
        <v>5</v>
      </c>
      <c r="N1097" s="11">
        <v>14</v>
      </c>
      <c r="O1097" s="9">
        <v>38.9</v>
      </c>
      <c r="P1097" s="9">
        <v>27.3</v>
      </c>
      <c r="Q1097" s="4" t="s">
        <v>3305</v>
      </c>
      <c r="R1097" s="4"/>
      <c r="S1097" s="1"/>
    </row>
    <row r="1098" spans="1:19" ht="42.75">
      <c r="A1098" s="4" t="s">
        <v>1676</v>
      </c>
      <c r="B1098" s="5" t="s">
        <v>1672</v>
      </c>
      <c r="C1098" s="6">
        <v>2335398201</v>
      </c>
      <c r="D1098" s="6">
        <v>3810970487</v>
      </c>
      <c r="E1098" s="6">
        <v>1475572286</v>
      </c>
      <c r="F1098" s="8">
        <v>63.2</v>
      </c>
      <c r="G1098" s="6">
        <v>10084256968</v>
      </c>
      <c r="H1098" s="8">
        <v>37.799999999999997</v>
      </c>
      <c r="I1098" s="4" t="s">
        <v>16</v>
      </c>
      <c r="J1098" s="4" t="s">
        <v>16</v>
      </c>
      <c r="K1098" s="6"/>
      <c r="L1098" s="6"/>
      <c r="M1098" s="6"/>
      <c r="N1098" s="11"/>
      <c r="O1098" s="7" t="s">
        <v>16</v>
      </c>
      <c r="P1098" s="7" t="s">
        <v>16</v>
      </c>
      <c r="Q1098" s="4" t="s">
        <v>16</v>
      </c>
      <c r="R1098" s="4"/>
      <c r="S1098" s="1"/>
    </row>
    <row r="1099" spans="1:19" ht="42.75">
      <c r="A1099" s="1"/>
      <c r="B1099" s="5" t="s">
        <v>16</v>
      </c>
      <c r="C1099" s="6"/>
      <c r="D1099" s="6"/>
      <c r="E1099" s="6"/>
      <c r="F1099" s="7" t="s">
        <v>16</v>
      </c>
      <c r="G1099" s="6"/>
      <c r="H1099" s="7" t="s">
        <v>16</v>
      </c>
      <c r="I1099" s="4" t="s">
        <v>1677</v>
      </c>
      <c r="J1099" s="4" t="s">
        <v>215</v>
      </c>
      <c r="K1099" s="6">
        <v>39017</v>
      </c>
      <c r="L1099" s="6">
        <v>16777</v>
      </c>
      <c r="M1099" s="6">
        <v>7613</v>
      </c>
      <c r="N1099" s="11">
        <v>6423</v>
      </c>
      <c r="O1099" s="9">
        <v>16.5</v>
      </c>
      <c r="P1099" s="9">
        <v>-61.7</v>
      </c>
      <c r="Q1099" s="4" t="s">
        <v>3285</v>
      </c>
      <c r="R1099" s="4"/>
      <c r="S1099" s="1"/>
    </row>
    <row r="1100" spans="1:19" ht="42.75">
      <c r="A1100" s="4" t="s">
        <v>1678</v>
      </c>
      <c r="B1100" s="5" t="s">
        <v>1672</v>
      </c>
      <c r="C1100" s="6">
        <v>1137792682</v>
      </c>
      <c r="D1100" s="6">
        <v>2351438866</v>
      </c>
      <c r="E1100" s="6">
        <v>1213646184</v>
      </c>
      <c r="F1100" s="8">
        <v>106.7</v>
      </c>
      <c r="G1100" s="6">
        <v>3530710475</v>
      </c>
      <c r="H1100" s="8">
        <v>66.599999999999994</v>
      </c>
      <c r="I1100" s="4" t="s">
        <v>16</v>
      </c>
      <c r="J1100" s="4" t="s">
        <v>16</v>
      </c>
      <c r="K1100" s="6"/>
      <c r="L1100" s="6"/>
      <c r="M1100" s="6"/>
      <c r="N1100" s="11"/>
      <c r="O1100" s="7" t="s">
        <v>16</v>
      </c>
      <c r="P1100" s="7" t="s">
        <v>16</v>
      </c>
      <c r="Q1100" s="4" t="s">
        <v>16</v>
      </c>
      <c r="R1100" s="4"/>
      <c r="S1100" s="1"/>
    </row>
    <row r="1101" spans="1:19" ht="57">
      <c r="A1101" s="1"/>
      <c r="B1101" s="5" t="s">
        <v>16</v>
      </c>
      <c r="C1101" s="6"/>
      <c r="D1101" s="6"/>
      <c r="E1101" s="6"/>
      <c r="F1101" s="7" t="s">
        <v>16</v>
      </c>
      <c r="G1101" s="6"/>
      <c r="H1101" s="7" t="s">
        <v>16</v>
      </c>
      <c r="I1101" s="4" t="s">
        <v>1674</v>
      </c>
      <c r="J1101" s="4" t="s">
        <v>580</v>
      </c>
      <c r="K1101" s="6">
        <v>10</v>
      </c>
      <c r="L1101" s="6">
        <v>5</v>
      </c>
      <c r="M1101" s="6">
        <v>5</v>
      </c>
      <c r="N1101" s="11">
        <v>6</v>
      </c>
      <c r="O1101" s="9">
        <v>60</v>
      </c>
      <c r="P1101" s="9">
        <v>20</v>
      </c>
      <c r="Q1101" s="4" t="s">
        <v>3286</v>
      </c>
      <c r="R1101" s="4"/>
      <c r="S1101" s="1"/>
    </row>
    <row r="1102" spans="1:19" ht="28.5">
      <c r="A1102" s="1"/>
      <c r="B1102" s="5" t="s">
        <v>16</v>
      </c>
      <c r="C1102" s="6"/>
      <c r="D1102" s="6"/>
      <c r="E1102" s="6"/>
      <c r="F1102" s="7" t="s">
        <v>16</v>
      </c>
      <c r="G1102" s="6"/>
      <c r="H1102" s="7" t="s">
        <v>16</v>
      </c>
      <c r="I1102" s="4" t="s">
        <v>1677</v>
      </c>
      <c r="J1102" s="4" t="s">
        <v>215</v>
      </c>
      <c r="K1102" s="6">
        <v>678</v>
      </c>
      <c r="L1102" s="6">
        <v>262</v>
      </c>
      <c r="M1102" s="6">
        <v>348</v>
      </c>
      <c r="N1102" s="11">
        <v>304</v>
      </c>
      <c r="O1102" s="9">
        <v>44.8</v>
      </c>
      <c r="P1102" s="9">
        <v>16</v>
      </c>
      <c r="Q1102" s="4" t="s">
        <v>3287</v>
      </c>
      <c r="R1102" s="4"/>
      <c r="S1102" s="1"/>
    </row>
    <row r="1103" spans="1:19" ht="42.75">
      <c r="A1103" s="1"/>
      <c r="B1103" s="5" t="s">
        <v>16</v>
      </c>
      <c r="C1103" s="6"/>
      <c r="D1103" s="6"/>
      <c r="E1103" s="6"/>
      <c r="F1103" s="7" t="s">
        <v>16</v>
      </c>
      <c r="G1103" s="6"/>
      <c r="H1103" s="7" t="s">
        <v>16</v>
      </c>
      <c r="I1103" s="4" t="s">
        <v>1679</v>
      </c>
      <c r="J1103" s="4" t="s">
        <v>217</v>
      </c>
      <c r="K1103" s="6">
        <v>117</v>
      </c>
      <c r="L1103" s="6">
        <v>66</v>
      </c>
      <c r="M1103" s="6">
        <v>40</v>
      </c>
      <c r="N1103" s="11">
        <v>54</v>
      </c>
      <c r="O1103" s="9">
        <v>46.2</v>
      </c>
      <c r="P1103" s="9">
        <v>-18.2</v>
      </c>
      <c r="Q1103" s="4" t="s">
        <v>3288</v>
      </c>
      <c r="R1103" s="4"/>
      <c r="S1103" s="1"/>
    </row>
    <row r="1104" spans="1:19" ht="28.5">
      <c r="A1104" s="1"/>
      <c r="B1104" s="5" t="s">
        <v>16</v>
      </c>
      <c r="C1104" s="6"/>
      <c r="D1104" s="6"/>
      <c r="E1104" s="6"/>
      <c r="F1104" s="7" t="s">
        <v>16</v>
      </c>
      <c r="G1104" s="6"/>
      <c r="H1104" s="7" t="s">
        <v>16</v>
      </c>
      <c r="I1104" s="4" t="s">
        <v>1680</v>
      </c>
      <c r="J1104" s="4" t="s">
        <v>219</v>
      </c>
      <c r="K1104" s="6">
        <v>608</v>
      </c>
      <c r="L1104" s="6">
        <v>290</v>
      </c>
      <c r="M1104" s="6">
        <v>187</v>
      </c>
      <c r="N1104" s="11">
        <v>280</v>
      </c>
      <c r="O1104" s="9">
        <v>46.1</v>
      </c>
      <c r="P1104" s="9">
        <v>-3.4</v>
      </c>
      <c r="Q1104" s="4" t="s">
        <v>3289</v>
      </c>
      <c r="R1104" s="4"/>
      <c r="S1104" s="1"/>
    </row>
    <row r="1105" spans="1:19" ht="28.5">
      <c r="A1105" s="1"/>
      <c r="B1105" s="5" t="s">
        <v>16</v>
      </c>
      <c r="C1105" s="6"/>
      <c r="D1105" s="6"/>
      <c r="E1105" s="6"/>
      <c r="F1105" s="7" t="s">
        <v>16</v>
      </c>
      <c r="G1105" s="6"/>
      <c r="H1105" s="7" t="s">
        <v>16</v>
      </c>
      <c r="I1105" s="4" t="s">
        <v>1682</v>
      </c>
      <c r="J1105" s="4" t="s">
        <v>932</v>
      </c>
      <c r="K1105" s="6">
        <v>824</v>
      </c>
      <c r="L1105" s="6">
        <v>370</v>
      </c>
      <c r="M1105" s="6">
        <v>352</v>
      </c>
      <c r="N1105" s="11">
        <v>393</v>
      </c>
      <c r="O1105" s="9">
        <v>47.7</v>
      </c>
      <c r="P1105" s="9">
        <v>6.2</v>
      </c>
      <c r="Q1105" s="4" t="s">
        <v>3290</v>
      </c>
      <c r="R1105" s="4"/>
      <c r="S1105" s="1"/>
    </row>
    <row r="1106" spans="1:19" ht="28.5">
      <c r="A1106" s="1"/>
      <c r="B1106" s="5" t="s">
        <v>16</v>
      </c>
      <c r="C1106" s="6"/>
      <c r="D1106" s="6"/>
      <c r="E1106" s="6"/>
      <c r="F1106" s="7" t="s">
        <v>16</v>
      </c>
      <c r="G1106" s="6"/>
      <c r="H1106" s="7" t="s">
        <v>16</v>
      </c>
      <c r="I1106" s="4" t="s">
        <v>1681</v>
      </c>
      <c r="J1106" s="4" t="s">
        <v>217</v>
      </c>
      <c r="K1106" s="6">
        <v>12768</v>
      </c>
      <c r="L1106" s="6">
        <v>5992</v>
      </c>
      <c r="M1106" s="6">
        <v>5474</v>
      </c>
      <c r="N1106" s="11">
        <v>6392</v>
      </c>
      <c r="O1106" s="9">
        <v>50.1</v>
      </c>
      <c r="P1106" s="9">
        <v>6.7</v>
      </c>
      <c r="Q1106" s="4" t="s">
        <v>3291</v>
      </c>
      <c r="R1106" s="4"/>
      <c r="S1106" s="1"/>
    </row>
    <row r="1107" spans="1:19" ht="28.5">
      <c r="A1107" s="4" t="s">
        <v>1683</v>
      </c>
      <c r="B1107" s="5" t="s">
        <v>1672</v>
      </c>
      <c r="C1107" s="6">
        <v>818001257</v>
      </c>
      <c r="D1107" s="6">
        <v>2106031359</v>
      </c>
      <c r="E1107" s="6">
        <v>1288030102</v>
      </c>
      <c r="F1107" s="8">
        <v>157.5</v>
      </c>
      <c r="G1107" s="6">
        <v>2608720605</v>
      </c>
      <c r="H1107" s="8">
        <v>80.7</v>
      </c>
      <c r="I1107" s="4" t="s">
        <v>16</v>
      </c>
      <c r="J1107" s="4" t="s">
        <v>16</v>
      </c>
      <c r="K1107" s="6"/>
      <c r="L1107" s="6"/>
      <c r="M1107" s="6"/>
      <c r="N1107" s="11"/>
      <c r="O1107" s="7" t="s">
        <v>16</v>
      </c>
      <c r="P1107" s="7" t="s">
        <v>16</v>
      </c>
      <c r="Q1107" s="4" t="s">
        <v>16</v>
      </c>
      <c r="R1107" s="4"/>
      <c r="S1107" s="1"/>
    </row>
    <row r="1108" spans="1:19" ht="42.75">
      <c r="A1108" s="1"/>
      <c r="B1108" s="5" t="s">
        <v>16</v>
      </c>
      <c r="C1108" s="6"/>
      <c r="D1108" s="6"/>
      <c r="E1108" s="6"/>
      <c r="F1108" s="7" t="s">
        <v>16</v>
      </c>
      <c r="G1108" s="6"/>
      <c r="H1108" s="7" t="s">
        <v>16</v>
      </c>
      <c r="I1108" s="4" t="s">
        <v>1677</v>
      </c>
      <c r="J1108" s="4" t="s">
        <v>215</v>
      </c>
      <c r="K1108" s="6">
        <v>4373</v>
      </c>
      <c r="L1108" s="6">
        <v>2016</v>
      </c>
      <c r="M1108" s="6">
        <v>1689</v>
      </c>
      <c r="N1108" s="11">
        <v>2553</v>
      </c>
      <c r="O1108" s="9">
        <v>58.4</v>
      </c>
      <c r="P1108" s="9">
        <v>26.6</v>
      </c>
      <c r="Q1108" s="4" t="s">
        <v>3292</v>
      </c>
      <c r="R1108" s="4"/>
      <c r="S1108" s="1"/>
    </row>
    <row r="1109" spans="1:19" ht="28.5">
      <c r="A1109" s="1"/>
      <c r="B1109" s="5" t="s">
        <v>16</v>
      </c>
      <c r="C1109" s="6"/>
      <c r="D1109" s="6"/>
      <c r="E1109" s="6"/>
      <c r="F1109" s="7" t="s">
        <v>16</v>
      </c>
      <c r="G1109" s="6"/>
      <c r="H1109" s="7" t="s">
        <v>16</v>
      </c>
      <c r="I1109" s="4" t="s">
        <v>1679</v>
      </c>
      <c r="J1109" s="4" t="s">
        <v>217</v>
      </c>
      <c r="K1109" s="6">
        <v>974</v>
      </c>
      <c r="L1109" s="6">
        <v>410</v>
      </c>
      <c r="M1109" s="6">
        <v>285</v>
      </c>
      <c r="N1109" s="11">
        <v>641</v>
      </c>
      <c r="O1109" s="9">
        <v>65.8</v>
      </c>
      <c r="P1109" s="9">
        <v>56.3</v>
      </c>
      <c r="Q1109" s="4" t="s">
        <v>3293</v>
      </c>
      <c r="R1109" s="4"/>
      <c r="S1109" s="1"/>
    </row>
    <row r="1110" spans="1:19" ht="28.5">
      <c r="A1110" s="1"/>
      <c r="B1110" s="5" t="s">
        <v>16</v>
      </c>
      <c r="C1110" s="6"/>
      <c r="D1110" s="6"/>
      <c r="E1110" s="6"/>
      <c r="F1110" s="7" t="s">
        <v>16</v>
      </c>
      <c r="G1110" s="6"/>
      <c r="H1110" s="7" t="s">
        <v>16</v>
      </c>
      <c r="I1110" s="4" t="s">
        <v>1684</v>
      </c>
      <c r="J1110" s="4" t="s">
        <v>215</v>
      </c>
      <c r="K1110" s="6">
        <v>6602</v>
      </c>
      <c r="L1110" s="6">
        <v>3600</v>
      </c>
      <c r="M1110" s="6">
        <v>3012</v>
      </c>
      <c r="N1110" s="11">
        <v>3560</v>
      </c>
      <c r="O1110" s="9">
        <v>53.9</v>
      </c>
      <c r="P1110" s="9">
        <v>-1.1000000000000001</v>
      </c>
      <c r="Q1110" s="4" t="s">
        <v>3294</v>
      </c>
      <c r="R1110" s="4"/>
      <c r="S1110" s="1"/>
    </row>
    <row r="1111" spans="1:19" ht="42.75">
      <c r="A1111" s="1"/>
      <c r="B1111" s="5" t="s">
        <v>16</v>
      </c>
      <c r="C1111" s="6"/>
      <c r="D1111" s="6"/>
      <c r="E1111" s="6"/>
      <c r="F1111" s="7" t="s">
        <v>16</v>
      </c>
      <c r="G1111" s="6"/>
      <c r="H1111" s="7" t="s">
        <v>16</v>
      </c>
      <c r="I1111" s="4" t="s">
        <v>1682</v>
      </c>
      <c r="J1111" s="4" t="s">
        <v>932</v>
      </c>
      <c r="K1111" s="6">
        <v>22</v>
      </c>
      <c r="L1111" s="6">
        <v>11</v>
      </c>
      <c r="M1111" s="6">
        <v>22</v>
      </c>
      <c r="N1111" s="11">
        <v>17</v>
      </c>
      <c r="O1111" s="9">
        <v>77.3</v>
      </c>
      <c r="P1111" s="9">
        <v>54.5</v>
      </c>
      <c r="Q1111" s="4" t="s">
        <v>3292</v>
      </c>
      <c r="R1111" s="4"/>
      <c r="S1111" s="1"/>
    </row>
    <row r="1112" spans="1:19" ht="71.25">
      <c r="A1112" s="1"/>
      <c r="B1112" s="5" t="s">
        <v>16</v>
      </c>
      <c r="C1112" s="6"/>
      <c r="D1112" s="6"/>
      <c r="E1112" s="6"/>
      <c r="F1112" s="7" t="s">
        <v>16</v>
      </c>
      <c r="G1112" s="6"/>
      <c r="H1112" s="7" t="s">
        <v>16</v>
      </c>
      <c r="I1112" s="4" t="s">
        <v>1685</v>
      </c>
      <c r="J1112" s="4" t="s">
        <v>217</v>
      </c>
      <c r="K1112" s="6">
        <v>4136</v>
      </c>
      <c r="L1112" s="6">
        <v>2078</v>
      </c>
      <c r="M1112" s="6">
        <v>2056</v>
      </c>
      <c r="N1112" s="11">
        <v>1515</v>
      </c>
      <c r="O1112" s="9">
        <v>36.6</v>
      </c>
      <c r="P1112" s="9">
        <v>-27.1</v>
      </c>
      <c r="Q1112" s="4" t="s">
        <v>3295</v>
      </c>
      <c r="R1112" s="4"/>
      <c r="S1112" s="1"/>
    </row>
    <row r="1113" spans="1:19" ht="42.75">
      <c r="A1113" s="1"/>
      <c r="B1113" s="5" t="s">
        <v>16</v>
      </c>
      <c r="C1113" s="6"/>
      <c r="D1113" s="6"/>
      <c r="E1113" s="6"/>
      <c r="F1113" s="7" t="s">
        <v>16</v>
      </c>
      <c r="G1113" s="6"/>
      <c r="H1113" s="7" t="s">
        <v>16</v>
      </c>
      <c r="I1113" s="4" t="s">
        <v>1686</v>
      </c>
      <c r="J1113" s="4" t="s">
        <v>1687</v>
      </c>
      <c r="K1113" s="6">
        <v>8</v>
      </c>
      <c r="L1113" s="6">
        <v>5</v>
      </c>
      <c r="M1113" s="6">
        <v>4</v>
      </c>
      <c r="N1113" s="11">
        <v>2</v>
      </c>
      <c r="O1113" s="9">
        <v>25</v>
      </c>
      <c r="P1113" s="9">
        <v>-60</v>
      </c>
      <c r="Q1113" s="4" t="s">
        <v>3296</v>
      </c>
      <c r="R1113" s="4"/>
      <c r="S1113" s="1"/>
    </row>
    <row r="1114" spans="1:19" ht="28.5">
      <c r="A1114" s="4" t="s">
        <v>1688</v>
      </c>
      <c r="B1114" s="5" t="s">
        <v>1672</v>
      </c>
      <c r="C1114" s="6">
        <v>446158205</v>
      </c>
      <c r="D1114" s="6">
        <v>564220278</v>
      </c>
      <c r="E1114" s="6">
        <v>118062073</v>
      </c>
      <c r="F1114" s="8">
        <v>26.5</v>
      </c>
      <c r="G1114" s="6">
        <v>1641885245</v>
      </c>
      <c r="H1114" s="8">
        <v>34.4</v>
      </c>
      <c r="I1114" s="4" t="s">
        <v>16</v>
      </c>
      <c r="J1114" s="4" t="s">
        <v>16</v>
      </c>
      <c r="K1114" s="6"/>
      <c r="L1114" s="6"/>
      <c r="M1114" s="6"/>
      <c r="N1114" s="11"/>
      <c r="O1114" s="7" t="s">
        <v>16</v>
      </c>
      <c r="P1114" s="7" t="s">
        <v>16</v>
      </c>
      <c r="Q1114" s="4" t="s">
        <v>16</v>
      </c>
      <c r="R1114" s="4"/>
      <c r="S1114" s="1"/>
    </row>
    <row r="1115" spans="1:19" ht="28.5">
      <c r="A1115" s="1"/>
      <c r="B1115" s="5" t="s">
        <v>16</v>
      </c>
      <c r="C1115" s="6"/>
      <c r="D1115" s="6"/>
      <c r="E1115" s="6"/>
      <c r="F1115" s="7" t="s">
        <v>16</v>
      </c>
      <c r="G1115" s="6"/>
      <c r="H1115" s="7" t="s">
        <v>16</v>
      </c>
      <c r="I1115" s="4" t="s">
        <v>1677</v>
      </c>
      <c r="J1115" s="4" t="s">
        <v>215</v>
      </c>
      <c r="K1115" s="6">
        <v>5147</v>
      </c>
      <c r="L1115" s="6">
        <v>1425</v>
      </c>
      <c r="M1115" s="6">
        <v>652</v>
      </c>
      <c r="N1115" s="11">
        <v>2646</v>
      </c>
      <c r="O1115" s="9">
        <v>51.4</v>
      </c>
      <c r="P1115" s="9">
        <v>85.7</v>
      </c>
      <c r="Q1115" s="4" t="s">
        <v>3297</v>
      </c>
      <c r="R1115" s="4"/>
      <c r="S1115" s="1"/>
    </row>
    <row r="1116" spans="1:19" ht="28.5">
      <c r="A1116" s="1"/>
      <c r="B1116" s="5" t="s">
        <v>16</v>
      </c>
      <c r="C1116" s="6"/>
      <c r="D1116" s="6"/>
      <c r="E1116" s="6"/>
      <c r="F1116" s="7" t="s">
        <v>16</v>
      </c>
      <c r="G1116" s="6"/>
      <c r="H1116" s="7" t="s">
        <v>16</v>
      </c>
      <c r="I1116" s="4" t="s">
        <v>1679</v>
      </c>
      <c r="J1116" s="4" t="s">
        <v>217</v>
      </c>
      <c r="K1116" s="6">
        <v>402</v>
      </c>
      <c r="L1116" s="6">
        <v>21</v>
      </c>
      <c r="M1116" s="6">
        <v>216</v>
      </c>
      <c r="N1116" s="11">
        <v>61</v>
      </c>
      <c r="O1116" s="9">
        <v>15.2</v>
      </c>
      <c r="P1116" s="9">
        <v>190.5</v>
      </c>
      <c r="Q1116" s="4" t="s">
        <v>3298</v>
      </c>
      <c r="R1116" s="4"/>
      <c r="S1116" s="1"/>
    </row>
    <row r="1117" spans="1:19" ht="28.5">
      <c r="A1117" s="4" t="s">
        <v>1689</v>
      </c>
      <c r="B1117" s="5" t="s">
        <v>118</v>
      </c>
      <c r="C1117" s="6">
        <v>181461133</v>
      </c>
      <c r="D1117" s="6">
        <v>585318829</v>
      </c>
      <c r="E1117" s="6">
        <v>403857696</v>
      </c>
      <c r="F1117" s="8">
        <v>222.6</v>
      </c>
      <c r="G1117" s="6">
        <v>1485341737</v>
      </c>
      <c r="H1117" s="8">
        <v>39.4</v>
      </c>
      <c r="I1117" s="4" t="s">
        <v>16</v>
      </c>
      <c r="J1117" s="4" t="s">
        <v>16</v>
      </c>
      <c r="K1117" s="6"/>
      <c r="L1117" s="6"/>
      <c r="M1117" s="6"/>
      <c r="N1117" s="11"/>
      <c r="O1117" s="7" t="s">
        <v>16</v>
      </c>
      <c r="P1117" s="7" t="s">
        <v>16</v>
      </c>
      <c r="Q1117" s="4" t="s">
        <v>16</v>
      </c>
      <c r="R1117" s="4"/>
      <c r="S1117" s="1"/>
    </row>
    <row r="1118" spans="1:19" ht="28.5">
      <c r="A1118" s="1"/>
      <c r="B1118" s="5" t="s">
        <v>16</v>
      </c>
      <c r="C1118" s="6"/>
      <c r="D1118" s="6"/>
      <c r="E1118" s="6"/>
      <c r="F1118" s="7" t="s">
        <v>16</v>
      </c>
      <c r="G1118" s="6"/>
      <c r="H1118" s="7" t="s">
        <v>16</v>
      </c>
      <c r="I1118" s="4" t="s">
        <v>1690</v>
      </c>
      <c r="J1118" s="4" t="s">
        <v>1691</v>
      </c>
      <c r="K1118" s="6">
        <v>500</v>
      </c>
      <c r="L1118" s="6">
        <v>78</v>
      </c>
      <c r="M1118" s="6">
        <v>225</v>
      </c>
      <c r="N1118" s="11">
        <v>272</v>
      </c>
      <c r="O1118" s="9">
        <v>54.4</v>
      </c>
      <c r="P1118" s="9">
        <v>248.7</v>
      </c>
      <c r="Q1118" s="4" t="s">
        <v>3299</v>
      </c>
      <c r="R1118" s="4"/>
      <c r="S1118" s="1"/>
    </row>
    <row r="1119" spans="1:19" ht="28.5">
      <c r="A1119" s="1"/>
      <c r="B1119" s="5" t="s">
        <v>16</v>
      </c>
      <c r="C1119" s="6"/>
      <c r="D1119" s="6"/>
      <c r="E1119" s="6"/>
      <c r="F1119" s="7" t="s">
        <v>16</v>
      </c>
      <c r="G1119" s="6"/>
      <c r="H1119" s="7" t="s">
        <v>16</v>
      </c>
      <c r="I1119" s="4" t="s">
        <v>1692</v>
      </c>
      <c r="J1119" s="4" t="s">
        <v>1693</v>
      </c>
      <c r="K1119" s="6">
        <v>200</v>
      </c>
      <c r="L1119" s="6">
        <v>80</v>
      </c>
      <c r="M1119" s="6">
        <v>92</v>
      </c>
      <c r="N1119" s="11">
        <v>9</v>
      </c>
      <c r="O1119" s="9">
        <v>4.5</v>
      </c>
      <c r="P1119" s="9">
        <v>-88.7</v>
      </c>
      <c r="Q1119" s="4" t="s">
        <v>3300</v>
      </c>
      <c r="R1119" s="4"/>
      <c r="S1119" s="1"/>
    </row>
    <row r="1120" spans="1:19" ht="28.5">
      <c r="A1120" s="1"/>
      <c r="B1120" s="5" t="s">
        <v>16</v>
      </c>
      <c r="C1120" s="6"/>
      <c r="D1120" s="6"/>
      <c r="E1120" s="6"/>
      <c r="F1120" s="7" t="s">
        <v>16</v>
      </c>
      <c r="G1120" s="6"/>
      <c r="H1120" s="7" t="s">
        <v>16</v>
      </c>
      <c r="I1120" s="4" t="s">
        <v>1694</v>
      </c>
      <c r="J1120" s="4" t="s">
        <v>1695</v>
      </c>
      <c r="K1120" s="6">
        <v>90</v>
      </c>
      <c r="L1120" s="6">
        <v>60</v>
      </c>
      <c r="M1120" s="25" t="s">
        <v>2957</v>
      </c>
      <c r="N1120" s="11">
        <v>54</v>
      </c>
      <c r="O1120" s="9">
        <v>60</v>
      </c>
      <c r="P1120" s="9">
        <v>-10</v>
      </c>
      <c r="Q1120" s="4" t="s">
        <v>3301</v>
      </c>
      <c r="R1120" s="4"/>
      <c r="S1120" s="1"/>
    </row>
    <row r="1121" spans="1:19" ht="28.5">
      <c r="A1121" s="1"/>
      <c r="B1121" s="5" t="s">
        <v>16</v>
      </c>
      <c r="C1121" s="6"/>
      <c r="D1121" s="6"/>
      <c r="E1121" s="6"/>
      <c r="F1121" s="7" t="s">
        <v>16</v>
      </c>
      <c r="G1121" s="6"/>
      <c r="H1121" s="7" t="s">
        <v>16</v>
      </c>
      <c r="I1121" s="4" t="s">
        <v>1696</v>
      </c>
      <c r="J1121" s="4" t="s">
        <v>1697</v>
      </c>
      <c r="K1121" s="6">
        <v>10</v>
      </c>
      <c r="L1121" s="6">
        <v>0</v>
      </c>
      <c r="M1121" s="25" t="s">
        <v>2957</v>
      </c>
      <c r="N1121" s="11">
        <v>0</v>
      </c>
      <c r="O1121" s="7" t="s">
        <v>18</v>
      </c>
      <c r="P1121" s="9">
        <v>0</v>
      </c>
      <c r="Q1121" s="4" t="s">
        <v>16</v>
      </c>
      <c r="R1121" s="4"/>
      <c r="S1121" s="1"/>
    </row>
    <row r="1122" spans="1:19" ht="28.5">
      <c r="A1122" s="4" t="s">
        <v>1698</v>
      </c>
      <c r="B1122" s="5" t="s">
        <v>108</v>
      </c>
      <c r="C1122" s="6">
        <v>1087186329</v>
      </c>
      <c r="D1122" s="6">
        <v>3356355170</v>
      </c>
      <c r="E1122" s="6">
        <v>2269168841</v>
      </c>
      <c r="F1122" s="8">
        <v>208.7</v>
      </c>
      <c r="G1122" s="6">
        <v>4461139427</v>
      </c>
      <c r="H1122" s="8">
        <v>75.2</v>
      </c>
      <c r="I1122" s="4" t="s">
        <v>16</v>
      </c>
      <c r="J1122" s="4" t="s">
        <v>16</v>
      </c>
      <c r="K1122" s="6"/>
      <c r="L1122" s="6"/>
      <c r="M1122" s="6"/>
      <c r="N1122" s="11"/>
      <c r="O1122" s="7" t="s">
        <v>16</v>
      </c>
      <c r="P1122" s="7" t="s">
        <v>16</v>
      </c>
      <c r="Q1122" s="4" t="s">
        <v>16</v>
      </c>
      <c r="R1122" s="4"/>
      <c r="S1122" s="1"/>
    </row>
    <row r="1123" spans="1:19" ht="28.5">
      <c r="A1123" s="4" t="s">
        <v>1699</v>
      </c>
      <c r="B1123" s="5" t="s">
        <v>16</v>
      </c>
      <c r="C1123" s="6"/>
      <c r="D1123" s="6"/>
      <c r="E1123" s="6"/>
      <c r="F1123" s="7" t="s">
        <v>16</v>
      </c>
      <c r="G1123" s="6"/>
      <c r="H1123" s="7" t="s">
        <v>16</v>
      </c>
      <c r="I1123" s="4" t="s">
        <v>1700</v>
      </c>
      <c r="J1123" s="4" t="s">
        <v>1192</v>
      </c>
      <c r="K1123" s="6">
        <v>15</v>
      </c>
      <c r="L1123" s="6">
        <v>14</v>
      </c>
      <c r="M1123" s="6">
        <v>6</v>
      </c>
      <c r="N1123" s="11">
        <v>8</v>
      </c>
      <c r="O1123" s="9">
        <v>53.3</v>
      </c>
      <c r="P1123" s="9">
        <v>-42.9</v>
      </c>
      <c r="Q1123" s="4" t="s">
        <v>3302</v>
      </c>
      <c r="R1123" s="4"/>
      <c r="S1123" s="1"/>
    </row>
    <row r="1124" spans="1:19" ht="28.5">
      <c r="A1124" s="4" t="s">
        <v>1701</v>
      </c>
      <c r="B1124" s="5" t="s">
        <v>108</v>
      </c>
      <c r="C1124" s="6">
        <v>40859602346</v>
      </c>
      <c r="D1124" s="6">
        <v>49324972138</v>
      </c>
      <c r="E1124" s="6">
        <v>8465369792</v>
      </c>
      <c r="F1124" s="8">
        <v>20.7</v>
      </c>
      <c r="G1124" s="6">
        <v>75921686696</v>
      </c>
      <c r="H1124" s="8">
        <v>65</v>
      </c>
      <c r="I1124" s="4" t="s">
        <v>16</v>
      </c>
      <c r="J1124" s="4" t="s">
        <v>16</v>
      </c>
      <c r="K1124" s="6"/>
      <c r="L1124" s="6"/>
      <c r="M1124" s="6"/>
      <c r="N1124" s="11"/>
      <c r="O1124" s="7" t="s">
        <v>16</v>
      </c>
      <c r="P1124" s="7" t="s">
        <v>16</v>
      </c>
      <c r="Q1124" s="4" t="s">
        <v>16</v>
      </c>
      <c r="R1124" s="4"/>
      <c r="S1124" s="1"/>
    </row>
    <row r="1125" spans="1:19" ht="42.75">
      <c r="A1125" s="4" t="s">
        <v>1702</v>
      </c>
      <c r="B1125" s="5" t="s">
        <v>16</v>
      </c>
      <c r="C1125" s="6"/>
      <c r="D1125" s="6"/>
      <c r="E1125" s="6"/>
      <c r="F1125" s="7" t="s">
        <v>16</v>
      </c>
      <c r="G1125" s="6"/>
      <c r="H1125" s="7" t="s">
        <v>16</v>
      </c>
      <c r="I1125" s="4" t="s">
        <v>1703</v>
      </c>
      <c r="J1125" s="4" t="s">
        <v>1192</v>
      </c>
      <c r="K1125" s="6">
        <v>35</v>
      </c>
      <c r="L1125" s="6">
        <v>35</v>
      </c>
      <c r="M1125" s="6">
        <v>26</v>
      </c>
      <c r="N1125" s="11">
        <v>20</v>
      </c>
      <c r="O1125" s="9">
        <v>57.1</v>
      </c>
      <c r="P1125" s="9">
        <v>-42.9</v>
      </c>
      <c r="Q1125" s="4" t="s">
        <v>3303</v>
      </c>
      <c r="R1125" s="4"/>
      <c r="S1125" s="1"/>
    </row>
    <row r="1126" spans="1:19" ht="42.75">
      <c r="A1126" s="4" t="s">
        <v>1704</v>
      </c>
      <c r="B1126" s="5" t="s">
        <v>108</v>
      </c>
      <c r="C1126" s="6">
        <v>21338271</v>
      </c>
      <c r="D1126" s="6">
        <v>66663016</v>
      </c>
      <c r="E1126" s="6">
        <v>45324745</v>
      </c>
      <c r="F1126" s="8">
        <v>212.4</v>
      </c>
      <c r="G1126" s="6">
        <v>273774310</v>
      </c>
      <c r="H1126" s="8">
        <v>24.3</v>
      </c>
      <c r="I1126" s="4" t="s">
        <v>16</v>
      </c>
      <c r="J1126" s="4" t="s">
        <v>16</v>
      </c>
      <c r="K1126" s="6"/>
      <c r="L1126" s="6"/>
      <c r="M1126" s="6"/>
      <c r="N1126" s="11"/>
      <c r="O1126" s="7" t="s">
        <v>16</v>
      </c>
      <c r="P1126" s="7" t="s">
        <v>16</v>
      </c>
      <c r="Q1126" s="4" t="s">
        <v>16</v>
      </c>
      <c r="R1126" s="4"/>
      <c r="S1126" s="1"/>
    </row>
    <row r="1127" spans="1:19" ht="42.75">
      <c r="A1127" s="4" t="s">
        <v>1705</v>
      </c>
      <c r="B1127" s="5" t="s">
        <v>16</v>
      </c>
      <c r="C1127" s="6"/>
      <c r="D1127" s="6"/>
      <c r="E1127" s="6"/>
      <c r="F1127" s="7" t="s">
        <v>16</v>
      </c>
      <c r="G1127" s="6"/>
      <c r="H1127" s="7" t="s">
        <v>16</v>
      </c>
      <c r="I1127" s="4" t="s">
        <v>1706</v>
      </c>
      <c r="J1127" s="4" t="s">
        <v>159</v>
      </c>
      <c r="K1127" s="6">
        <v>20</v>
      </c>
      <c r="L1127" s="6">
        <v>20</v>
      </c>
      <c r="M1127" s="6">
        <v>10</v>
      </c>
      <c r="N1127" s="11">
        <v>21</v>
      </c>
      <c r="O1127" s="9">
        <v>105</v>
      </c>
      <c r="P1127" s="9">
        <v>5</v>
      </c>
      <c r="Q1127" s="4" t="s">
        <v>3306</v>
      </c>
      <c r="R1127" s="4"/>
      <c r="S1127" s="1"/>
    </row>
    <row r="1128" spans="1:19" ht="42.75">
      <c r="A1128" s="1"/>
      <c r="B1128" s="5" t="s">
        <v>16</v>
      </c>
      <c r="C1128" s="6"/>
      <c r="D1128" s="6"/>
      <c r="E1128" s="6"/>
      <c r="F1128" s="7" t="s">
        <v>16</v>
      </c>
      <c r="G1128" s="6"/>
      <c r="H1128" s="7" t="s">
        <v>16</v>
      </c>
      <c r="I1128" s="4" t="s">
        <v>1707</v>
      </c>
      <c r="J1128" s="4" t="s">
        <v>1708</v>
      </c>
      <c r="K1128" s="6"/>
      <c r="L1128" s="6"/>
      <c r="M1128" s="6"/>
      <c r="N1128" s="11"/>
      <c r="O1128" s="9">
        <v>0</v>
      </c>
      <c r="P1128" s="9">
        <v>0</v>
      </c>
      <c r="Q1128" s="4" t="s">
        <v>16</v>
      </c>
      <c r="R1128" s="4"/>
      <c r="S1128" s="1"/>
    </row>
    <row r="1129" spans="1:19" ht="42.75">
      <c r="A1129" s="4" t="s">
        <v>1709</v>
      </c>
      <c r="B1129" s="5" t="s">
        <v>108</v>
      </c>
      <c r="C1129" s="6">
        <v>306314646</v>
      </c>
      <c r="D1129" s="6">
        <v>1108953786</v>
      </c>
      <c r="E1129" s="6">
        <v>802639140</v>
      </c>
      <c r="F1129" s="8">
        <v>262</v>
      </c>
      <c r="G1129" s="6">
        <v>2815867609</v>
      </c>
      <c r="H1129" s="8">
        <v>39.4</v>
      </c>
      <c r="I1129" s="4" t="s">
        <v>16</v>
      </c>
      <c r="J1129" s="4" t="s">
        <v>16</v>
      </c>
      <c r="K1129" s="6"/>
      <c r="L1129" s="6"/>
      <c r="M1129" s="6"/>
      <c r="N1129" s="11"/>
      <c r="O1129" s="7" t="s">
        <v>16</v>
      </c>
      <c r="P1129" s="7" t="s">
        <v>16</v>
      </c>
      <c r="Q1129" s="4" t="s">
        <v>16</v>
      </c>
      <c r="R1129" s="4"/>
      <c r="S1129" s="1"/>
    </row>
    <row r="1130" spans="1:19" ht="28.5">
      <c r="A1130" s="4" t="s">
        <v>1710</v>
      </c>
      <c r="B1130" s="5" t="s">
        <v>16</v>
      </c>
      <c r="C1130" s="6"/>
      <c r="D1130" s="6"/>
      <c r="E1130" s="6"/>
      <c r="F1130" s="7" t="s">
        <v>16</v>
      </c>
      <c r="G1130" s="6"/>
      <c r="H1130" s="7" t="s">
        <v>16</v>
      </c>
      <c r="I1130" s="4" t="s">
        <v>1703</v>
      </c>
      <c r="J1130" s="4" t="s">
        <v>1192</v>
      </c>
      <c r="K1130" s="6">
        <v>4</v>
      </c>
      <c r="L1130" s="6">
        <v>4</v>
      </c>
      <c r="M1130" s="6">
        <v>3</v>
      </c>
      <c r="N1130" s="11">
        <v>4</v>
      </c>
      <c r="O1130" s="7" t="s">
        <v>57</v>
      </c>
      <c r="P1130" s="9">
        <v>0</v>
      </c>
      <c r="Q1130" s="4"/>
      <c r="R1130" s="4"/>
      <c r="S1130" s="1"/>
    </row>
    <row r="1131" spans="1:19" ht="28.5">
      <c r="A1131" s="4" t="s">
        <v>1711</v>
      </c>
      <c r="B1131" s="5" t="s">
        <v>22</v>
      </c>
      <c r="C1131" s="6">
        <v>57952199</v>
      </c>
      <c r="D1131" s="6">
        <v>119792356</v>
      </c>
      <c r="E1131" s="6">
        <v>61840157</v>
      </c>
      <c r="F1131" s="8">
        <v>106.7</v>
      </c>
      <c r="G1131" s="6">
        <v>545957570</v>
      </c>
      <c r="H1131" s="8">
        <v>21.9</v>
      </c>
      <c r="I1131" s="4" t="s">
        <v>16</v>
      </c>
      <c r="J1131" s="4" t="s">
        <v>16</v>
      </c>
      <c r="K1131" s="6"/>
      <c r="L1131" s="6"/>
      <c r="M1131" s="6"/>
      <c r="N1131" s="11"/>
      <c r="O1131" s="7" t="s">
        <v>16</v>
      </c>
      <c r="P1131" s="7" t="s">
        <v>16</v>
      </c>
      <c r="Q1131" s="4" t="s">
        <v>16</v>
      </c>
      <c r="R1131" s="4"/>
      <c r="S1131" s="1"/>
    </row>
    <row r="1132" spans="1:19" ht="71.25">
      <c r="A1132" s="1"/>
      <c r="B1132" s="5" t="s">
        <v>16</v>
      </c>
      <c r="C1132" s="6"/>
      <c r="D1132" s="6"/>
      <c r="E1132" s="6"/>
      <c r="F1132" s="7" t="s">
        <v>16</v>
      </c>
      <c r="G1132" s="6"/>
      <c r="H1132" s="7" t="s">
        <v>16</v>
      </c>
      <c r="I1132" s="4" t="s">
        <v>1712</v>
      </c>
      <c r="J1132" s="4" t="s">
        <v>932</v>
      </c>
      <c r="K1132" s="6">
        <v>43</v>
      </c>
      <c r="L1132" s="6">
        <v>25</v>
      </c>
      <c r="M1132" s="25" t="s">
        <v>2957</v>
      </c>
      <c r="N1132" s="11">
        <v>16</v>
      </c>
      <c r="O1132" s="9">
        <v>37.200000000000003</v>
      </c>
      <c r="P1132" s="9">
        <v>-36</v>
      </c>
      <c r="Q1132" s="4" t="s">
        <v>3307</v>
      </c>
      <c r="R1132" s="4"/>
      <c r="S1132" s="1"/>
    </row>
    <row r="1133" spans="1:19" ht="42.75">
      <c r="A1133" s="4" t="s">
        <v>1713</v>
      </c>
      <c r="B1133" s="5" t="s">
        <v>22</v>
      </c>
      <c r="C1133" s="6">
        <v>108516622</v>
      </c>
      <c r="D1133" s="6">
        <v>837130885</v>
      </c>
      <c r="E1133" s="6">
        <v>728614263</v>
      </c>
      <c r="F1133" s="8">
        <v>671.4</v>
      </c>
      <c r="G1133" s="6">
        <v>1013465541</v>
      </c>
      <c r="H1133" s="8">
        <v>82.6</v>
      </c>
      <c r="I1133" s="4" t="s">
        <v>16</v>
      </c>
      <c r="J1133" s="4" t="s">
        <v>16</v>
      </c>
      <c r="K1133" s="6"/>
      <c r="L1133" s="6"/>
      <c r="M1133" s="6"/>
      <c r="N1133" s="11"/>
      <c r="O1133" s="7" t="s">
        <v>16</v>
      </c>
      <c r="P1133" s="7" t="s">
        <v>16</v>
      </c>
      <c r="Q1133" s="4" t="s">
        <v>16</v>
      </c>
      <c r="R1133" s="4"/>
      <c r="S1133" s="1"/>
    </row>
    <row r="1134" spans="1:19" ht="28.5">
      <c r="A1134" s="1"/>
      <c r="B1134" s="5" t="s">
        <v>16</v>
      </c>
      <c r="C1134" s="6"/>
      <c r="D1134" s="6"/>
      <c r="E1134" s="6"/>
      <c r="F1134" s="7" t="s">
        <v>16</v>
      </c>
      <c r="G1134" s="6"/>
      <c r="H1134" s="7" t="s">
        <v>16</v>
      </c>
      <c r="I1134" s="4" t="s">
        <v>1714</v>
      </c>
      <c r="J1134" s="4" t="s">
        <v>1715</v>
      </c>
      <c r="K1134" s="6">
        <v>107</v>
      </c>
      <c r="L1134" s="6">
        <v>73</v>
      </c>
      <c r="M1134" s="6">
        <v>30</v>
      </c>
      <c r="N1134" s="11">
        <v>53</v>
      </c>
      <c r="O1134" s="9">
        <v>49.5</v>
      </c>
      <c r="P1134" s="9">
        <v>-27.4</v>
      </c>
      <c r="Q1134" s="4" t="s">
        <v>3308</v>
      </c>
      <c r="R1134" s="4"/>
      <c r="S1134" s="1"/>
    </row>
    <row r="1135" spans="1:19" s="23" customFormat="1" ht="15">
      <c r="A1135" s="19" t="s">
        <v>1716</v>
      </c>
      <c r="B1135" s="13" t="s">
        <v>16</v>
      </c>
      <c r="C1135" s="20"/>
      <c r="D1135" s="20"/>
      <c r="E1135" s="20"/>
      <c r="F1135" s="21" t="s">
        <v>16</v>
      </c>
      <c r="G1135" s="20"/>
      <c r="H1135" s="21" t="s">
        <v>16</v>
      </c>
      <c r="I1135" s="19" t="s">
        <v>16</v>
      </c>
      <c r="J1135" s="19" t="s">
        <v>16</v>
      </c>
      <c r="K1135" s="20"/>
      <c r="L1135" s="20"/>
      <c r="M1135" s="20"/>
      <c r="N1135" s="22"/>
      <c r="O1135" s="21" t="s">
        <v>16</v>
      </c>
      <c r="P1135" s="21" t="s">
        <v>16</v>
      </c>
      <c r="Q1135" s="19" t="s">
        <v>16</v>
      </c>
      <c r="R1135" s="19"/>
      <c r="S1135" s="18"/>
    </row>
    <row r="1136" spans="1:19" ht="28.5">
      <c r="A1136" s="4" t="s">
        <v>1717</v>
      </c>
      <c r="B1136" s="5" t="s">
        <v>429</v>
      </c>
      <c r="C1136" s="6">
        <v>710220204</v>
      </c>
      <c r="D1136" s="6">
        <v>954778326</v>
      </c>
      <c r="E1136" s="6">
        <v>244558122</v>
      </c>
      <c r="F1136" s="8">
        <v>34.4</v>
      </c>
      <c r="G1136" s="6">
        <v>1984947182</v>
      </c>
      <c r="H1136" s="8">
        <v>48.1</v>
      </c>
      <c r="I1136" s="4" t="s">
        <v>16</v>
      </c>
      <c r="J1136" s="4" t="s">
        <v>16</v>
      </c>
      <c r="K1136" s="6"/>
      <c r="L1136" s="6"/>
      <c r="M1136" s="6"/>
      <c r="N1136" s="11"/>
      <c r="O1136" s="7" t="s">
        <v>16</v>
      </c>
      <c r="P1136" s="7" t="s">
        <v>16</v>
      </c>
      <c r="Q1136" s="4" t="s">
        <v>16</v>
      </c>
      <c r="R1136" s="4"/>
      <c r="S1136" s="1"/>
    </row>
    <row r="1137" spans="1:19" ht="28.5">
      <c r="A1137" s="4" t="s">
        <v>1718</v>
      </c>
      <c r="B1137" s="5" t="s">
        <v>16</v>
      </c>
      <c r="C1137" s="6"/>
      <c r="D1137" s="6"/>
      <c r="E1137" s="6"/>
      <c r="F1137" s="7" t="s">
        <v>16</v>
      </c>
      <c r="G1137" s="6"/>
      <c r="H1137" s="7" t="s">
        <v>16</v>
      </c>
      <c r="I1137" s="4" t="s">
        <v>1719</v>
      </c>
      <c r="J1137" s="4" t="s">
        <v>1720</v>
      </c>
      <c r="K1137" s="6">
        <v>8366</v>
      </c>
      <c r="L1137" s="6">
        <v>10878</v>
      </c>
      <c r="M1137" s="6">
        <v>13476</v>
      </c>
      <c r="N1137" s="11">
        <f>+(13637.12+13871.51)/2</f>
        <v>13754.315000000001</v>
      </c>
      <c r="O1137" s="7" t="s">
        <v>57</v>
      </c>
      <c r="P1137" s="9">
        <f>+(N1137-L1137)/L1137*100</f>
        <v>26.441579334436483</v>
      </c>
      <c r="Q1137" s="4" t="s">
        <v>1721</v>
      </c>
      <c r="R1137" s="4"/>
      <c r="S1137" s="1"/>
    </row>
    <row r="1138" spans="1:19" ht="28.5">
      <c r="A1138" s="4" t="s">
        <v>1722</v>
      </c>
      <c r="B1138" s="5" t="s">
        <v>429</v>
      </c>
      <c r="C1138" s="6">
        <v>52776365</v>
      </c>
      <c r="D1138" s="6">
        <v>9359795</v>
      </c>
      <c r="E1138" s="6">
        <v>-43416570</v>
      </c>
      <c r="F1138" s="8">
        <v>-82.3</v>
      </c>
      <c r="G1138" s="6">
        <v>161849536</v>
      </c>
      <c r="H1138" s="8">
        <v>5.8</v>
      </c>
      <c r="I1138" s="4" t="s">
        <v>16</v>
      </c>
      <c r="J1138" s="4" t="s">
        <v>16</v>
      </c>
      <c r="K1138" s="6"/>
      <c r="L1138" s="6"/>
      <c r="M1138" s="6"/>
      <c r="N1138" s="11"/>
      <c r="O1138" s="7" t="s">
        <v>16</v>
      </c>
      <c r="P1138" s="7" t="s">
        <v>16</v>
      </c>
      <c r="Q1138" s="4" t="s">
        <v>16</v>
      </c>
      <c r="R1138" s="4"/>
      <c r="S1138" s="1"/>
    </row>
    <row r="1139" spans="1:19" ht="28.5">
      <c r="A1139" s="4" t="s">
        <v>1718</v>
      </c>
      <c r="B1139" s="5" t="s">
        <v>16</v>
      </c>
      <c r="C1139" s="6"/>
      <c r="D1139" s="6"/>
      <c r="E1139" s="6"/>
      <c r="F1139" s="7" t="s">
        <v>16</v>
      </c>
      <c r="G1139" s="6"/>
      <c r="H1139" s="7" t="s">
        <v>16</v>
      </c>
      <c r="I1139" s="4" t="s">
        <v>1723</v>
      </c>
      <c r="J1139" s="4" t="s">
        <v>1720</v>
      </c>
      <c r="K1139" s="6">
        <v>3146</v>
      </c>
      <c r="L1139" s="6">
        <v>3146</v>
      </c>
      <c r="M1139" s="6">
        <v>3039</v>
      </c>
      <c r="N1139" s="11">
        <v>3146</v>
      </c>
      <c r="O1139" s="7" t="s">
        <v>57</v>
      </c>
      <c r="P1139" s="9">
        <v>0</v>
      </c>
      <c r="Q1139" s="4" t="s">
        <v>16</v>
      </c>
      <c r="R1139" s="4"/>
      <c r="S1139" s="1"/>
    </row>
    <row r="1140" spans="1:19">
      <c r="A1140" s="4" t="s">
        <v>1724</v>
      </c>
      <c r="B1140" s="5" t="s">
        <v>429</v>
      </c>
      <c r="C1140" s="6">
        <v>223132238</v>
      </c>
      <c r="D1140" s="6">
        <v>237075728</v>
      </c>
      <c r="E1140" s="6">
        <v>13943490</v>
      </c>
      <c r="F1140" s="8">
        <v>6.2</v>
      </c>
      <c r="G1140" s="6">
        <v>311395639</v>
      </c>
      <c r="H1140" s="8">
        <v>76.099999999999994</v>
      </c>
      <c r="I1140" s="4" t="s">
        <v>16</v>
      </c>
      <c r="J1140" s="4" t="s">
        <v>16</v>
      </c>
      <c r="K1140" s="6"/>
      <c r="L1140" s="6"/>
      <c r="M1140" s="6"/>
      <c r="N1140" s="11"/>
      <c r="O1140" s="7" t="s">
        <v>16</v>
      </c>
      <c r="P1140" s="7" t="s">
        <v>16</v>
      </c>
      <c r="Q1140" s="4" t="s">
        <v>16</v>
      </c>
      <c r="R1140" s="4"/>
      <c r="S1140" s="1"/>
    </row>
    <row r="1141" spans="1:19">
      <c r="A1141" s="1"/>
      <c r="B1141" s="5" t="s">
        <v>16</v>
      </c>
      <c r="C1141" s="6"/>
      <c r="D1141" s="6"/>
      <c r="E1141" s="6"/>
      <c r="F1141" s="7" t="s">
        <v>16</v>
      </c>
      <c r="G1141" s="6"/>
      <c r="H1141" s="7" t="s">
        <v>16</v>
      </c>
      <c r="I1141" s="4" t="s">
        <v>1725</v>
      </c>
      <c r="J1141" s="4" t="s">
        <v>1726</v>
      </c>
      <c r="K1141" s="6">
        <v>662</v>
      </c>
      <c r="L1141" s="6">
        <v>0</v>
      </c>
      <c r="M1141" s="6">
        <v>3914</v>
      </c>
      <c r="N1141" s="11">
        <v>0</v>
      </c>
      <c r="O1141" s="9">
        <f>+N1141/K1141</f>
        <v>0</v>
      </c>
      <c r="P1141" s="7" t="s">
        <v>18</v>
      </c>
      <c r="Q1141" s="4"/>
      <c r="R1141" s="4"/>
      <c r="S1141" s="1"/>
    </row>
    <row r="1142" spans="1:19">
      <c r="A1142" s="4" t="s">
        <v>1727</v>
      </c>
      <c r="B1142" s="5" t="s">
        <v>429</v>
      </c>
      <c r="C1142" s="6">
        <v>12596985</v>
      </c>
      <c r="D1142" s="6">
        <v>18869141</v>
      </c>
      <c r="E1142" s="6">
        <v>6272156</v>
      </c>
      <c r="F1142" s="8">
        <v>49.8</v>
      </c>
      <c r="G1142" s="6">
        <v>28298233</v>
      </c>
      <c r="H1142" s="8">
        <v>66.7</v>
      </c>
      <c r="I1142" s="4" t="s">
        <v>16</v>
      </c>
      <c r="J1142" s="4" t="s">
        <v>16</v>
      </c>
      <c r="K1142" s="6"/>
      <c r="L1142" s="6"/>
      <c r="M1142" s="6"/>
      <c r="N1142" s="11"/>
      <c r="O1142" s="7" t="s">
        <v>16</v>
      </c>
      <c r="P1142" s="7" t="s">
        <v>16</v>
      </c>
      <c r="Q1142" s="4" t="s">
        <v>16</v>
      </c>
      <c r="R1142" s="4"/>
      <c r="S1142" s="1"/>
    </row>
    <row r="1143" spans="1:19">
      <c r="A1143" s="1"/>
      <c r="B1143" s="5" t="s">
        <v>16</v>
      </c>
      <c r="C1143" s="6"/>
      <c r="D1143" s="6"/>
      <c r="E1143" s="6"/>
      <c r="F1143" s="7" t="s">
        <v>16</v>
      </c>
      <c r="G1143" s="6"/>
      <c r="H1143" s="7" t="s">
        <v>16</v>
      </c>
      <c r="I1143" s="4" t="s">
        <v>1728</v>
      </c>
      <c r="J1143" s="4" t="s">
        <v>1720</v>
      </c>
      <c r="K1143" s="6">
        <v>46</v>
      </c>
      <c r="L1143" s="6">
        <v>0</v>
      </c>
      <c r="M1143" s="6">
        <v>0</v>
      </c>
      <c r="N1143" s="11">
        <v>2</v>
      </c>
      <c r="O1143" s="9">
        <f>+N1143/K1143*100</f>
        <v>4.3478260869565215</v>
      </c>
      <c r="P1143" s="9" t="s">
        <v>18</v>
      </c>
      <c r="Q1143" s="4" t="s">
        <v>3010</v>
      </c>
      <c r="R1143" s="4"/>
      <c r="S1143" s="1"/>
    </row>
    <row r="1144" spans="1:19" ht="28.5">
      <c r="A1144" s="4" t="s">
        <v>1729</v>
      </c>
      <c r="B1144" s="5" t="s">
        <v>429</v>
      </c>
      <c r="C1144" s="6">
        <v>93996337</v>
      </c>
      <c r="D1144" s="6">
        <v>145122867</v>
      </c>
      <c r="E1144" s="6">
        <v>51126530</v>
      </c>
      <c r="F1144" s="8">
        <v>54.4</v>
      </c>
      <c r="G1144" s="6">
        <v>225766235</v>
      </c>
      <c r="H1144" s="8">
        <v>64.3</v>
      </c>
      <c r="I1144" s="4" t="s">
        <v>16</v>
      </c>
      <c r="J1144" s="4" t="s">
        <v>16</v>
      </c>
      <c r="K1144" s="6"/>
      <c r="L1144" s="6"/>
      <c r="M1144" s="6"/>
      <c r="N1144" s="11"/>
      <c r="O1144" s="7" t="s">
        <v>16</v>
      </c>
      <c r="P1144" s="7" t="s">
        <v>16</v>
      </c>
      <c r="Q1144" s="4" t="s">
        <v>16</v>
      </c>
      <c r="R1144" s="4"/>
      <c r="S1144" s="1"/>
    </row>
    <row r="1145" spans="1:19" ht="28.5">
      <c r="A1145" s="4" t="s">
        <v>1718</v>
      </c>
      <c r="B1145" s="5" t="s">
        <v>16</v>
      </c>
      <c r="C1145" s="6"/>
      <c r="D1145" s="6"/>
      <c r="E1145" s="6"/>
      <c r="F1145" s="7" t="s">
        <v>16</v>
      </c>
      <c r="G1145" s="6"/>
      <c r="H1145" s="7" t="s">
        <v>16</v>
      </c>
      <c r="I1145" s="4" t="s">
        <v>1730</v>
      </c>
      <c r="J1145" s="4" t="s">
        <v>1720</v>
      </c>
      <c r="K1145" s="6">
        <v>1638</v>
      </c>
      <c r="L1145" s="6">
        <v>1104</v>
      </c>
      <c r="M1145" s="6">
        <v>1185</v>
      </c>
      <c r="N1145" s="11">
        <f>+(1184.41+1172.06)/2</f>
        <v>1178.2350000000001</v>
      </c>
      <c r="O1145" s="7" t="s">
        <v>57</v>
      </c>
      <c r="P1145" s="9">
        <f>+(N1145-L1145)/L1145*100</f>
        <v>6.7241847826087069</v>
      </c>
      <c r="Q1145" s="4" t="s">
        <v>3009</v>
      </c>
      <c r="R1145" s="4"/>
      <c r="S1145" s="1"/>
    </row>
    <row r="1146" spans="1:19">
      <c r="A1146" s="4" t="s">
        <v>1731</v>
      </c>
      <c r="B1146" s="5" t="s">
        <v>429</v>
      </c>
      <c r="C1146" s="6">
        <v>112949667</v>
      </c>
      <c r="D1146" s="6">
        <v>122303962</v>
      </c>
      <c r="E1146" s="6">
        <v>9354295</v>
      </c>
      <c r="F1146" s="8">
        <v>8.3000000000000007</v>
      </c>
      <c r="G1146" s="6">
        <v>310128604</v>
      </c>
      <c r="H1146" s="8">
        <v>39.4</v>
      </c>
      <c r="I1146" s="4" t="s">
        <v>16</v>
      </c>
      <c r="J1146" s="4" t="s">
        <v>16</v>
      </c>
      <c r="K1146" s="6"/>
      <c r="L1146" s="6"/>
      <c r="M1146" s="6"/>
      <c r="N1146" s="11"/>
      <c r="O1146" s="7" t="s">
        <v>16</v>
      </c>
      <c r="P1146" s="7" t="s">
        <v>16</v>
      </c>
      <c r="Q1146" s="4" t="s">
        <v>16</v>
      </c>
      <c r="R1146" s="4"/>
      <c r="S1146" s="1"/>
    </row>
    <row r="1147" spans="1:19" ht="57">
      <c r="A1147" s="1"/>
      <c r="B1147" s="5" t="s">
        <v>16</v>
      </c>
      <c r="C1147" s="6"/>
      <c r="D1147" s="6"/>
      <c r="E1147" s="6"/>
      <c r="F1147" s="7" t="s">
        <v>16</v>
      </c>
      <c r="G1147" s="6"/>
      <c r="H1147" s="7" t="s">
        <v>16</v>
      </c>
      <c r="I1147" s="4" t="s">
        <v>1732</v>
      </c>
      <c r="J1147" s="4" t="s">
        <v>1733</v>
      </c>
      <c r="K1147" s="6">
        <v>124</v>
      </c>
      <c r="L1147" s="6">
        <v>76</v>
      </c>
      <c r="M1147" s="6">
        <v>0</v>
      </c>
      <c r="N1147" s="11">
        <f>29.09+17.54</f>
        <v>46.629999999999995</v>
      </c>
      <c r="O1147" s="9">
        <f>+N1147/K1147*100</f>
        <v>37.604838709677416</v>
      </c>
      <c r="P1147" s="9">
        <f>+(N1147-L1147)/L1147*100</f>
        <v>-38.644736842105267</v>
      </c>
      <c r="Q1147" s="4" t="s">
        <v>3023</v>
      </c>
      <c r="R1147" s="4"/>
      <c r="S1147" s="1"/>
    </row>
    <row r="1148" spans="1:19" ht="28.5">
      <c r="A1148" s="4" t="s">
        <v>1734</v>
      </c>
      <c r="B1148" s="5" t="s">
        <v>429</v>
      </c>
      <c r="C1148" s="6">
        <v>259962636</v>
      </c>
      <c r="D1148" s="6">
        <v>293460471</v>
      </c>
      <c r="E1148" s="6">
        <v>33497835</v>
      </c>
      <c r="F1148" s="8">
        <v>12.9</v>
      </c>
      <c r="G1148" s="6">
        <v>517912674</v>
      </c>
      <c r="H1148" s="8">
        <v>56.7</v>
      </c>
      <c r="I1148" s="4" t="s">
        <v>16</v>
      </c>
      <c r="J1148" s="4" t="s">
        <v>16</v>
      </c>
      <c r="K1148" s="6"/>
      <c r="L1148" s="6"/>
      <c r="M1148" s="6"/>
      <c r="N1148" s="11"/>
      <c r="O1148" s="7" t="s">
        <v>16</v>
      </c>
      <c r="P1148" s="7" t="s">
        <v>16</v>
      </c>
      <c r="Q1148" s="4" t="s">
        <v>16</v>
      </c>
      <c r="R1148" s="4"/>
      <c r="S1148" s="1"/>
    </row>
    <row r="1149" spans="1:19" ht="57">
      <c r="A1149" s="1"/>
      <c r="B1149" s="5" t="s">
        <v>16</v>
      </c>
      <c r="C1149" s="6"/>
      <c r="D1149" s="6"/>
      <c r="E1149" s="6"/>
      <c r="F1149" s="7" t="s">
        <v>16</v>
      </c>
      <c r="G1149" s="6"/>
      <c r="H1149" s="7" t="s">
        <v>16</v>
      </c>
      <c r="I1149" s="4" t="s">
        <v>1735</v>
      </c>
      <c r="J1149" s="4" t="s">
        <v>1733</v>
      </c>
      <c r="K1149" s="6">
        <v>1255</v>
      </c>
      <c r="L1149" s="6">
        <v>254</v>
      </c>
      <c r="M1149" s="6">
        <v>153</v>
      </c>
      <c r="N1149" s="11">
        <f>1201+296.68</f>
        <v>1497.68</v>
      </c>
      <c r="O1149" s="9">
        <v>122.7</v>
      </c>
      <c r="P1149" s="9">
        <v>506.3</v>
      </c>
      <c r="Q1149" s="4" t="s">
        <v>3024</v>
      </c>
      <c r="R1149" s="4"/>
      <c r="S1149" s="1"/>
    </row>
    <row r="1150" spans="1:19" ht="28.5">
      <c r="A1150" s="4" t="s">
        <v>1736</v>
      </c>
      <c r="B1150" s="5" t="s">
        <v>429</v>
      </c>
      <c r="C1150" s="6">
        <v>0</v>
      </c>
      <c r="D1150" s="6">
        <v>2889747</v>
      </c>
      <c r="E1150" s="6">
        <v>2889747</v>
      </c>
      <c r="F1150" s="7" t="s">
        <v>18</v>
      </c>
      <c r="G1150" s="6">
        <v>84613200</v>
      </c>
      <c r="H1150" s="8">
        <v>3.4</v>
      </c>
      <c r="I1150" s="4" t="s">
        <v>16</v>
      </c>
      <c r="J1150" s="4" t="s">
        <v>16</v>
      </c>
      <c r="K1150" s="6"/>
      <c r="L1150" s="6"/>
      <c r="M1150" s="6"/>
      <c r="N1150" s="11"/>
      <c r="O1150" s="7" t="s">
        <v>16</v>
      </c>
      <c r="P1150" s="7" t="s">
        <v>16</v>
      </c>
      <c r="Q1150" s="4" t="s">
        <v>16</v>
      </c>
      <c r="R1150" s="4"/>
      <c r="S1150" s="1"/>
    </row>
    <row r="1151" spans="1:19">
      <c r="A1151" s="1"/>
      <c r="B1151" s="5" t="s">
        <v>16</v>
      </c>
      <c r="C1151" s="6"/>
      <c r="D1151" s="6"/>
      <c r="E1151" s="6"/>
      <c r="F1151" s="7" t="s">
        <v>16</v>
      </c>
      <c r="G1151" s="6"/>
      <c r="H1151" s="7" t="s">
        <v>16</v>
      </c>
      <c r="I1151" s="4" t="s">
        <v>1735</v>
      </c>
      <c r="J1151" s="4" t="s">
        <v>1733</v>
      </c>
      <c r="K1151" s="6">
        <v>97</v>
      </c>
      <c r="L1151" s="6">
        <v>0</v>
      </c>
      <c r="M1151" s="28" t="s">
        <v>2973</v>
      </c>
      <c r="N1151" s="11">
        <v>0</v>
      </c>
      <c r="O1151" s="7" t="s">
        <v>18</v>
      </c>
      <c r="P1151" s="9">
        <v>0</v>
      </c>
      <c r="Q1151" s="4" t="s">
        <v>16</v>
      </c>
      <c r="R1151" s="4"/>
      <c r="S1151" s="1"/>
    </row>
    <row r="1152" spans="1:19" ht="28.5">
      <c r="A1152" s="4" t="s">
        <v>1737</v>
      </c>
      <c r="B1152" s="5" t="s">
        <v>429</v>
      </c>
      <c r="C1152" s="6"/>
      <c r="D1152" s="6">
        <v>0</v>
      </c>
      <c r="E1152" s="6">
        <v>0</v>
      </c>
      <c r="F1152" s="7" t="s">
        <v>18</v>
      </c>
      <c r="G1152" s="6">
        <v>27000000</v>
      </c>
      <c r="H1152" s="7" t="s">
        <v>18</v>
      </c>
      <c r="I1152" s="4" t="s">
        <v>16</v>
      </c>
      <c r="J1152" s="4" t="s">
        <v>16</v>
      </c>
      <c r="K1152" s="6"/>
      <c r="L1152" s="6"/>
      <c r="M1152" s="6"/>
      <c r="N1152" s="11"/>
      <c r="O1152" s="7" t="s">
        <v>16</v>
      </c>
      <c r="P1152" s="7" t="s">
        <v>16</v>
      </c>
      <c r="Q1152" s="4" t="s">
        <v>16</v>
      </c>
      <c r="R1152" s="4"/>
      <c r="S1152" s="1"/>
    </row>
    <row r="1153" spans="1:19" ht="42.75">
      <c r="A1153" s="4" t="s">
        <v>1738</v>
      </c>
      <c r="B1153" s="5" t="s">
        <v>429</v>
      </c>
      <c r="C1153" s="6">
        <v>290874410</v>
      </c>
      <c r="D1153" s="6">
        <v>113926608</v>
      </c>
      <c r="E1153" s="6">
        <v>-176947802</v>
      </c>
      <c r="F1153" s="8">
        <v>-60.8</v>
      </c>
      <c r="G1153" s="6">
        <v>208352405</v>
      </c>
      <c r="H1153" s="8">
        <v>54.7</v>
      </c>
      <c r="I1153" s="4" t="s">
        <v>16</v>
      </c>
      <c r="J1153" s="4" t="s">
        <v>16</v>
      </c>
      <c r="K1153" s="6"/>
      <c r="L1153" s="6"/>
      <c r="M1153" s="6"/>
      <c r="N1153" s="11"/>
      <c r="O1153" s="7" t="s">
        <v>16</v>
      </c>
      <c r="P1153" s="7" t="s">
        <v>16</v>
      </c>
      <c r="Q1153" s="4" t="s">
        <v>16</v>
      </c>
      <c r="R1153" s="4"/>
      <c r="S1153" s="1"/>
    </row>
    <row r="1154" spans="1:19" ht="28.5">
      <c r="A1154" s="1"/>
      <c r="B1154" s="5" t="s">
        <v>16</v>
      </c>
      <c r="C1154" s="6"/>
      <c r="D1154" s="6"/>
      <c r="E1154" s="6"/>
      <c r="F1154" s="7" t="s">
        <v>16</v>
      </c>
      <c r="G1154" s="6"/>
      <c r="H1154" s="7" t="s">
        <v>16</v>
      </c>
      <c r="I1154" s="4" t="s">
        <v>1740</v>
      </c>
      <c r="J1154" s="4" t="s">
        <v>1741</v>
      </c>
      <c r="K1154" s="6">
        <v>21</v>
      </c>
      <c r="L1154" s="6">
        <v>0</v>
      </c>
      <c r="M1154" s="6">
        <v>149</v>
      </c>
      <c r="N1154" s="11">
        <v>0</v>
      </c>
      <c r="O1154" s="7" t="s">
        <v>18</v>
      </c>
      <c r="P1154" s="9">
        <v>0</v>
      </c>
      <c r="Q1154" s="4" t="s">
        <v>16</v>
      </c>
      <c r="R1154" s="4"/>
      <c r="S1154" s="1"/>
    </row>
    <row r="1155" spans="1:19" ht="28.5">
      <c r="A1155" s="4" t="s">
        <v>1742</v>
      </c>
      <c r="B1155" s="5" t="s">
        <v>429</v>
      </c>
      <c r="C1155" s="6">
        <v>1558625215</v>
      </c>
      <c r="D1155" s="6">
        <v>1653375143</v>
      </c>
      <c r="E1155" s="6">
        <v>94749928</v>
      </c>
      <c r="F1155" s="8">
        <v>6.1</v>
      </c>
      <c r="G1155" s="6">
        <v>3252350692</v>
      </c>
      <c r="H1155" s="8">
        <v>50.8</v>
      </c>
      <c r="I1155" s="4" t="s">
        <v>16</v>
      </c>
      <c r="J1155" s="4" t="s">
        <v>16</v>
      </c>
      <c r="K1155" s="6"/>
      <c r="L1155" s="6"/>
      <c r="M1155" s="6"/>
      <c r="N1155" s="11"/>
      <c r="O1155" s="7" t="s">
        <v>16</v>
      </c>
      <c r="P1155" s="7" t="s">
        <v>16</v>
      </c>
      <c r="Q1155" s="4" t="s">
        <v>16</v>
      </c>
      <c r="R1155" s="4"/>
      <c r="S1155" s="1"/>
    </row>
    <row r="1156" spans="1:19" ht="28.5">
      <c r="A1156" s="1"/>
      <c r="B1156" s="5" t="s">
        <v>16</v>
      </c>
      <c r="C1156" s="6"/>
      <c r="D1156" s="6"/>
      <c r="E1156" s="6"/>
      <c r="F1156" s="7" t="s">
        <v>16</v>
      </c>
      <c r="G1156" s="6"/>
      <c r="H1156" s="7" t="s">
        <v>16</v>
      </c>
      <c r="I1156" s="4" t="s">
        <v>1743</v>
      </c>
      <c r="J1156" s="4" t="s">
        <v>1741</v>
      </c>
      <c r="K1156" s="6">
        <v>43</v>
      </c>
      <c r="L1156" s="6">
        <v>13</v>
      </c>
      <c r="M1156" s="6">
        <v>101</v>
      </c>
      <c r="N1156" s="11">
        <v>43</v>
      </c>
      <c r="O1156" s="9">
        <v>100</v>
      </c>
      <c r="P1156" s="9">
        <v>230.8</v>
      </c>
      <c r="Q1156" s="4" t="s">
        <v>3025</v>
      </c>
      <c r="R1156" s="4"/>
      <c r="S1156" s="1"/>
    </row>
    <row r="1157" spans="1:19" ht="28.5">
      <c r="A1157" s="4" t="s">
        <v>1744</v>
      </c>
      <c r="B1157" s="5" t="s">
        <v>429</v>
      </c>
      <c r="C1157" s="6">
        <v>846988412</v>
      </c>
      <c r="D1157" s="6">
        <v>613735000</v>
      </c>
      <c r="E1157" s="6">
        <v>-233253412</v>
      </c>
      <c r="F1157" s="8">
        <v>-27.5</v>
      </c>
      <c r="G1157" s="6">
        <v>1521201283</v>
      </c>
      <c r="H1157" s="8">
        <v>40.299999999999997</v>
      </c>
      <c r="I1157" s="4" t="s">
        <v>16</v>
      </c>
      <c r="J1157" s="4" t="s">
        <v>16</v>
      </c>
      <c r="K1157" s="6"/>
      <c r="L1157" s="6"/>
      <c r="M1157" s="6"/>
      <c r="N1157" s="11"/>
      <c r="O1157" s="7" t="s">
        <v>16</v>
      </c>
      <c r="P1157" s="7" t="s">
        <v>16</v>
      </c>
      <c r="Q1157" s="4" t="s">
        <v>16</v>
      </c>
      <c r="R1157" s="4"/>
      <c r="S1157" s="1"/>
    </row>
    <row r="1158" spans="1:19" ht="57">
      <c r="A1158" s="1"/>
      <c r="B1158" s="5" t="s">
        <v>16</v>
      </c>
      <c r="C1158" s="6"/>
      <c r="D1158" s="6"/>
      <c r="E1158" s="6"/>
      <c r="F1158" s="7" t="s">
        <v>16</v>
      </c>
      <c r="G1158" s="6"/>
      <c r="H1158" s="7" t="s">
        <v>16</v>
      </c>
      <c r="I1158" s="4" t="s">
        <v>1745</v>
      </c>
      <c r="J1158" s="4" t="s">
        <v>1733</v>
      </c>
      <c r="K1158" s="6">
        <v>286</v>
      </c>
      <c r="L1158" s="6">
        <v>239</v>
      </c>
      <c r="M1158" s="6">
        <v>0</v>
      </c>
      <c r="N1158" s="11">
        <v>57</v>
      </c>
      <c r="O1158" s="9">
        <v>19.899999999999999</v>
      </c>
      <c r="P1158" s="9">
        <v>-76.2</v>
      </c>
      <c r="Q1158" s="4" t="s">
        <v>3022</v>
      </c>
      <c r="R1158" s="4"/>
      <c r="S1158" s="1"/>
    </row>
    <row r="1159" spans="1:19" ht="28.5">
      <c r="A1159" s="4" t="s">
        <v>1746</v>
      </c>
      <c r="B1159" s="5" t="s">
        <v>429</v>
      </c>
      <c r="C1159" s="6">
        <v>11649485</v>
      </c>
      <c r="D1159" s="6">
        <v>17895350</v>
      </c>
      <c r="E1159" s="6">
        <v>6245865</v>
      </c>
      <c r="F1159" s="8">
        <v>53.6</v>
      </c>
      <c r="G1159" s="6">
        <v>17945351</v>
      </c>
      <c r="H1159" s="8">
        <v>99.7</v>
      </c>
      <c r="I1159" s="4" t="s">
        <v>16</v>
      </c>
      <c r="J1159" s="4" t="s">
        <v>16</v>
      </c>
      <c r="K1159" s="6"/>
      <c r="L1159" s="6"/>
      <c r="M1159" s="6"/>
      <c r="N1159" s="11"/>
      <c r="O1159" s="7" t="s">
        <v>16</v>
      </c>
      <c r="P1159" s="7" t="s">
        <v>16</v>
      </c>
      <c r="Q1159" s="4" t="s">
        <v>16</v>
      </c>
      <c r="R1159" s="4"/>
      <c r="S1159" s="1"/>
    </row>
    <row r="1160" spans="1:19" ht="28.5">
      <c r="A1160" s="4" t="s">
        <v>1739</v>
      </c>
      <c r="B1160" s="5" t="s">
        <v>16</v>
      </c>
      <c r="C1160" s="6"/>
      <c r="D1160" s="6"/>
      <c r="E1160" s="6"/>
      <c r="F1160" s="7" t="s">
        <v>16</v>
      </c>
      <c r="G1160" s="6"/>
      <c r="H1160" s="7" t="s">
        <v>16</v>
      </c>
      <c r="I1160" s="4" t="s">
        <v>1747</v>
      </c>
      <c r="J1160" s="4" t="s">
        <v>1720</v>
      </c>
      <c r="K1160" s="6">
        <v>286</v>
      </c>
      <c r="L1160" s="6">
        <v>286</v>
      </c>
      <c r="M1160" s="6">
        <v>286</v>
      </c>
      <c r="N1160" s="11">
        <v>286</v>
      </c>
      <c r="O1160" s="7" t="s">
        <v>57</v>
      </c>
      <c r="P1160" s="9">
        <v>0</v>
      </c>
      <c r="Q1160" s="4" t="s">
        <v>16</v>
      </c>
      <c r="R1160" s="4"/>
      <c r="S1160" s="1"/>
    </row>
    <row r="1161" spans="1:19" ht="28.5">
      <c r="A1161" s="4" t="s">
        <v>1748</v>
      </c>
      <c r="B1161" s="5" t="s">
        <v>429</v>
      </c>
      <c r="C1161" s="6">
        <v>12683398</v>
      </c>
      <c r="D1161" s="6">
        <v>30473410</v>
      </c>
      <c r="E1161" s="6">
        <v>17790012</v>
      </c>
      <c r="F1161" s="8">
        <v>140.30000000000001</v>
      </c>
      <c r="G1161" s="6">
        <v>133762709</v>
      </c>
      <c r="H1161" s="8">
        <v>22.8</v>
      </c>
      <c r="I1161" s="4" t="s">
        <v>16</v>
      </c>
      <c r="J1161" s="4" t="s">
        <v>16</v>
      </c>
      <c r="K1161" s="6"/>
      <c r="L1161" s="6"/>
      <c r="M1161" s="6"/>
      <c r="N1161" s="11"/>
      <c r="O1161" s="7" t="s">
        <v>16</v>
      </c>
      <c r="P1161" s="7" t="s">
        <v>16</v>
      </c>
      <c r="Q1161" s="4" t="s">
        <v>16</v>
      </c>
      <c r="R1161" s="4"/>
      <c r="S1161" s="1"/>
    </row>
    <row r="1162" spans="1:19" ht="28.5">
      <c r="A1162" s="1"/>
      <c r="B1162" s="5" t="s">
        <v>16</v>
      </c>
      <c r="C1162" s="6"/>
      <c r="D1162" s="6"/>
      <c r="E1162" s="6"/>
      <c r="F1162" s="7" t="s">
        <v>16</v>
      </c>
      <c r="G1162" s="6"/>
      <c r="H1162" s="7" t="s">
        <v>16</v>
      </c>
      <c r="I1162" s="4" t="s">
        <v>1749</v>
      </c>
      <c r="J1162" s="4" t="s">
        <v>1750</v>
      </c>
      <c r="K1162" s="6">
        <v>1969</v>
      </c>
      <c r="L1162" s="6">
        <v>0</v>
      </c>
      <c r="M1162" s="6">
        <v>37</v>
      </c>
      <c r="N1162" s="11">
        <v>105</v>
      </c>
      <c r="O1162" s="9">
        <v>5.3</v>
      </c>
      <c r="P1162" s="7" t="s">
        <v>18</v>
      </c>
      <c r="Q1162" s="4" t="s">
        <v>3021</v>
      </c>
      <c r="R1162" s="4"/>
      <c r="S1162" s="1"/>
    </row>
    <row r="1163" spans="1:19" ht="28.5">
      <c r="A1163" s="4" t="s">
        <v>1751</v>
      </c>
      <c r="B1163" s="5" t="s">
        <v>429</v>
      </c>
      <c r="C1163" s="6">
        <v>329588050</v>
      </c>
      <c r="D1163" s="6">
        <v>728433363</v>
      </c>
      <c r="E1163" s="6">
        <v>398845313</v>
      </c>
      <c r="F1163" s="8">
        <v>121</v>
      </c>
      <c r="G1163" s="6">
        <v>1530965150</v>
      </c>
      <c r="H1163" s="8">
        <v>47.6</v>
      </c>
      <c r="I1163" s="4" t="s">
        <v>16</v>
      </c>
      <c r="J1163" s="4" t="s">
        <v>16</v>
      </c>
      <c r="K1163" s="6"/>
      <c r="L1163" s="6"/>
      <c r="M1163" s="6"/>
      <c r="N1163" s="11"/>
      <c r="O1163" s="7" t="s">
        <v>16</v>
      </c>
      <c r="P1163" s="7" t="s">
        <v>16</v>
      </c>
      <c r="Q1163" s="4" t="s">
        <v>16</v>
      </c>
      <c r="R1163" s="4"/>
      <c r="S1163" s="1"/>
    </row>
    <row r="1164" spans="1:19" ht="28.5">
      <c r="A1164" s="1"/>
      <c r="B1164" s="5" t="s">
        <v>16</v>
      </c>
      <c r="C1164" s="6"/>
      <c r="D1164" s="6"/>
      <c r="E1164" s="6"/>
      <c r="F1164" s="7" t="s">
        <v>16</v>
      </c>
      <c r="G1164" s="6"/>
      <c r="H1164" s="7" t="s">
        <v>16</v>
      </c>
      <c r="I1164" s="4" t="s">
        <v>1745</v>
      </c>
      <c r="J1164" s="4" t="s">
        <v>1733</v>
      </c>
      <c r="K1164" s="6">
        <v>247</v>
      </c>
      <c r="L1164" s="6">
        <v>35</v>
      </c>
      <c r="M1164" s="6">
        <v>60</v>
      </c>
      <c r="N1164" s="11">
        <v>25</v>
      </c>
      <c r="O1164" s="9">
        <v>10.1</v>
      </c>
      <c r="P1164" s="9">
        <v>-28.6</v>
      </c>
      <c r="Q1164" s="4" t="s">
        <v>3008</v>
      </c>
      <c r="R1164" s="4"/>
      <c r="S1164" s="1"/>
    </row>
    <row r="1165" spans="1:19" ht="28.5">
      <c r="A1165" s="4" t="s">
        <v>1752</v>
      </c>
      <c r="B1165" s="5" t="s">
        <v>429</v>
      </c>
      <c r="C1165" s="6">
        <v>460745493</v>
      </c>
      <c r="D1165" s="6">
        <v>384440149</v>
      </c>
      <c r="E1165" s="6">
        <v>-76305344</v>
      </c>
      <c r="F1165" s="8">
        <v>-16.600000000000001</v>
      </c>
      <c r="G1165" s="6">
        <v>917237013</v>
      </c>
      <c r="H1165" s="8">
        <v>41.9</v>
      </c>
      <c r="I1165" s="4" t="s">
        <v>16</v>
      </c>
      <c r="J1165" s="4" t="s">
        <v>16</v>
      </c>
      <c r="K1165" s="6"/>
      <c r="L1165" s="6"/>
      <c r="M1165" s="6"/>
      <c r="N1165" s="11"/>
      <c r="O1165" s="7" t="s">
        <v>16</v>
      </c>
      <c r="P1165" s="7" t="s">
        <v>16</v>
      </c>
      <c r="Q1165" s="4" t="s">
        <v>16</v>
      </c>
      <c r="R1165" s="4"/>
      <c r="S1165" s="1"/>
    </row>
    <row r="1166" spans="1:19" ht="28.5">
      <c r="A1166" s="1"/>
      <c r="B1166" s="5" t="s">
        <v>16</v>
      </c>
      <c r="C1166" s="6"/>
      <c r="D1166" s="6"/>
      <c r="E1166" s="6"/>
      <c r="F1166" s="7" t="s">
        <v>16</v>
      </c>
      <c r="G1166" s="6"/>
      <c r="H1166" s="7" t="s">
        <v>16</v>
      </c>
      <c r="I1166" s="4" t="s">
        <v>1745</v>
      </c>
      <c r="J1166" s="4" t="s">
        <v>1733</v>
      </c>
      <c r="K1166" s="6">
        <v>202</v>
      </c>
      <c r="L1166" s="6">
        <v>50</v>
      </c>
      <c r="M1166" s="6">
        <v>123</v>
      </c>
      <c r="N1166" s="11">
        <v>32</v>
      </c>
      <c r="O1166" s="9">
        <v>15.8</v>
      </c>
      <c r="P1166" s="9">
        <v>-36</v>
      </c>
      <c r="Q1166" s="4" t="s">
        <v>3011</v>
      </c>
      <c r="R1166" s="4"/>
      <c r="S1166" s="1"/>
    </row>
    <row r="1167" spans="1:19" ht="28.5">
      <c r="A1167" s="4" t="s">
        <v>1753</v>
      </c>
      <c r="B1167" s="5" t="s">
        <v>429</v>
      </c>
      <c r="C1167" s="6">
        <v>18553877</v>
      </c>
      <c r="D1167" s="6">
        <v>44435497</v>
      </c>
      <c r="E1167" s="6">
        <v>25881620</v>
      </c>
      <c r="F1167" s="8">
        <v>139.5</v>
      </c>
      <c r="G1167" s="6">
        <v>193821836</v>
      </c>
      <c r="H1167" s="8">
        <v>22.9</v>
      </c>
      <c r="I1167" s="4" t="s">
        <v>16</v>
      </c>
      <c r="J1167" s="4" t="s">
        <v>16</v>
      </c>
      <c r="K1167" s="6"/>
      <c r="L1167" s="6"/>
      <c r="M1167" s="6"/>
      <c r="N1167" s="11"/>
      <c r="O1167" s="7" t="s">
        <v>16</v>
      </c>
      <c r="P1167" s="7" t="s">
        <v>16</v>
      </c>
      <c r="Q1167" s="4" t="s">
        <v>16</v>
      </c>
      <c r="R1167" s="4"/>
      <c r="S1167" s="1"/>
    </row>
    <row r="1168" spans="1:19" ht="28.5">
      <c r="A1168" s="1"/>
      <c r="B1168" s="5" t="s">
        <v>16</v>
      </c>
      <c r="C1168" s="6"/>
      <c r="D1168" s="6"/>
      <c r="E1168" s="6"/>
      <c r="F1168" s="7" t="s">
        <v>16</v>
      </c>
      <c r="G1168" s="6"/>
      <c r="H1168" s="7" t="s">
        <v>16</v>
      </c>
      <c r="I1168" s="4" t="s">
        <v>1745</v>
      </c>
      <c r="J1168" s="4" t="s">
        <v>1733</v>
      </c>
      <c r="K1168" s="6">
        <v>86</v>
      </c>
      <c r="L1168" s="6">
        <v>0</v>
      </c>
      <c r="M1168" s="6">
        <v>0</v>
      </c>
      <c r="N1168" s="11">
        <v>0</v>
      </c>
      <c r="O1168" s="7" t="s">
        <v>18</v>
      </c>
      <c r="P1168" s="9">
        <v>0</v>
      </c>
      <c r="Q1168" s="4" t="s">
        <v>16</v>
      </c>
      <c r="R1168" s="4"/>
      <c r="S1168" s="1"/>
    </row>
    <row r="1169" spans="1:19" ht="28.5">
      <c r="A1169" s="4" t="s">
        <v>1754</v>
      </c>
      <c r="B1169" s="5" t="s">
        <v>429</v>
      </c>
      <c r="C1169" s="6">
        <v>487650495</v>
      </c>
      <c r="D1169" s="6">
        <v>530108200</v>
      </c>
      <c r="E1169" s="6">
        <v>42457705</v>
      </c>
      <c r="F1169" s="8">
        <v>8.6999999999999993</v>
      </c>
      <c r="G1169" s="6">
        <v>898017003</v>
      </c>
      <c r="H1169" s="8">
        <v>59</v>
      </c>
      <c r="I1169" s="4" t="s">
        <v>16</v>
      </c>
      <c r="J1169" s="4" t="s">
        <v>16</v>
      </c>
      <c r="K1169" s="6"/>
      <c r="L1169" s="6"/>
      <c r="M1169" s="6"/>
      <c r="N1169" s="11"/>
      <c r="O1169" s="7" t="s">
        <v>16</v>
      </c>
      <c r="P1169" s="7" t="s">
        <v>16</v>
      </c>
      <c r="Q1169" s="4" t="s">
        <v>16</v>
      </c>
      <c r="R1169" s="4"/>
      <c r="S1169" s="1"/>
    </row>
    <row r="1170" spans="1:19" ht="28.5">
      <c r="A1170" s="1"/>
      <c r="B1170" s="5" t="s">
        <v>16</v>
      </c>
      <c r="C1170" s="6"/>
      <c r="D1170" s="6"/>
      <c r="E1170" s="6"/>
      <c r="F1170" s="7" t="s">
        <v>16</v>
      </c>
      <c r="G1170" s="6"/>
      <c r="H1170" s="7" t="s">
        <v>16</v>
      </c>
      <c r="I1170" s="4" t="s">
        <v>1745</v>
      </c>
      <c r="J1170" s="4" t="s">
        <v>1733</v>
      </c>
      <c r="K1170" s="6">
        <v>359</v>
      </c>
      <c r="L1170" s="6">
        <v>106</v>
      </c>
      <c r="M1170" s="6">
        <v>0</v>
      </c>
      <c r="N1170" s="11">
        <v>52</v>
      </c>
      <c r="O1170" s="9">
        <v>14.5</v>
      </c>
      <c r="P1170" s="9">
        <v>-50.9</v>
      </c>
      <c r="Q1170" s="4" t="s">
        <v>3020</v>
      </c>
      <c r="R1170" s="4"/>
      <c r="S1170" s="1"/>
    </row>
    <row r="1171" spans="1:19" ht="28.5">
      <c r="A1171" s="4" t="s">
        <v>1755</v>
      </c>
      <c r="B1171" s="5" t="s">
        <v>429</v>
      </c>
      <c r="C1171" s="6">
        <v>876484755</v>
      </c>
      <c r="D1171" s="6">
        <v>1072553009</v>
      </c>
      <c r="E1171" s="6">
        <v>196068254</v>
      </c>
      <c r="F1171" s="8">
        <v>22.4</v>
      </c>
      <c r="G1171" s="6">
        <v>1460492364</v>
      </c>
      <c r="H1171" s="8">
        <v>73.400000000000006</v>
      </c>
      <c r="I1171" s="4" t="s">
        <v>16</v>
      </c>
      <c r="J1171" s="4" t="s">
        <v>16</v>
      </c>
      <c r="K1171" s="6"/>
      <c r="L1171" s="6"/>
      <c r="M1171" s="6"/>
      <c r="N1171" s="11"/>
      <c r="O1171" s="7" t="s">
        <v>16</v>
      </c>
      <c r="P1171" s="7" t="s">
        <v>16</v>
      </c>
      <c r="Q1171" s="4" t="s">
        <v>16</v>
      </c>
      <c r="R1171" s="4"/>
      <c r="S1171" s="1"/>
    </row>
    <row r="1172" spans="1:19" ht="28.5">
      <c r="A1172" s="1"/>
      <c r="B1172" s="5" t="s">
        <v>16</v>
      </c>
      <c r="C1172" s="6"/>
      <c r="D1172" s="6"/>
      <c r="E1172" s="6"/>
      <c r="F1172" s="7" t="s">
        <v>16</v>
      </c>
      <c r="G1172" s="6"/>
      <c r="H1172" s="7" t="s">
        <v>16</v>
      </c>
      <c r="I1172" s="4" t="s">
        <v>1745</v>
      </c>
      <c r="J1172" s="4" t="s">
        <v>1733</v>
      </c>
      <c r="K1172" s="6">
        <v>467</v>
      </c>
      <c r="L1172" s="6">
        <v>154</v>
      </c>
      <c r="M1172" s="6">
        <v>0</v>
      </c>
      <c r="N1172" s="11">
        <v>1.6</v>
      </c>
      <c r="O1172" s="41">
        <f>+N1172/K1172*100</f>
        <v>0.34261241970021417</v>
      </c>
      <c r="P1172" s="9">
        <f>+(N1172-L1172)/L1172*100</f>
        <v>-98.961038961038966</v>
      </c>
      <c r="Q1172" s="4" t="s">
        <v>3012</v>
      </c>
      <c r="R1172" s="4"/>
      <c r="S1172" s="1"/>
    </row>
    <row r="1173" spans="1:19" ht="28.5">
      <c r="A1173" s="4" t="s">
        <v>1756</v>
      </c>
      <c r="B1173" s="5" t="s">
        <v>429</v>
      </c>
      <c r="C1173" s="6">
        <v>666971617</v>
      </c>
      <c r="D1173" s="6">
        <v>931950570</v>
      </c>
      <c r="E1173" s="6">
        <v>264978953</v>
      </c>
      <c r="F1173" s="8">
        <v>39.700000000000003</v>
      </c>
      <c r="G1173" s="6">
        <v>1545096671</v>
      </c>
      <c r="H1173" s="8">
        <v>60.3</v>
      </c>
      <c r="I1173" s="4" t="s">
        <v>16</v>
      </c>
      <c r="J1173" s="4" t="s">
        <v>16</v>
      </c>
      <c r="K1173" s="6"/>
      <c r="L1173" s="6"/>
      <c r="M1173" s="6"/>
      <c r="N1173" s="11"/>
      <c r="O1173" s="7" t="s">
        <v>16</v>
      </c>
      <c r="P1173" s="7" t="s">
        <v>16</v>
      </c>
      <c r="Q1173" s="4" t="s">
        <v>16</v>
      </c>
      <c r="R1173" s="4"/>
      <c r="S1173" s="1"/>
    </row>
    <row r="1174" spans="1:19" ht="28.5">
      <c r="A1174" s="1"/>
      <c r="B1174" s="5" t="s">
        <v>16</v>
      </c>
      <c r="C1174" s="6"/>
      <c r="D1174" s="6"/>
      <c r="E1174" s="6"/>
      <c r="F1174" s="7" t="s">
        <v>16</v>
      </c>
      <c r="G1174" s="6"/>
      <c r="H1174" s="7" t="s">
        <v>16</v>
      </c>
      <c r="I1174" s="4" t="s">
        <v>1745</v>
      </c>
      <c r="J1174" s="4" t="s">
        <v>1733</v>
      </c>
      <c r="K1174" s="6">
        <v>72</v>
      </c>
      <c r="L1174" s="6">
        <v>10</v>
      </c>
      <c r="M1174" s="6">
        <v>0</v>
      </c>
      <c r="N1174" s="11">
        <v>0</v>
      </c>
      <c r="O1174" s="7" t="s">
        <v>18</v>
      </c>
      <c r="P1174" s="7" t="s">
        <v>18</v>
      </c>
      <c r="Q1174" s="4" t="s">
        <v>3013</v>
      </c>
      <c r="R1174" s="4"/>
      <c r="S1174" s="1"/>
    </row>
    <row r="1175" spans="1:19" ht="28.5">
      <c r="A1175" s="4" t="s">
        <v>1757</v>
      </c>
      <c r="B1175" s="5" t="s">
        <v>429</v>
      </c>
      <c r="C1175" s="6">
        <v>24223769</v>
      </c>
      <c r="D1175" s="6">
        <v>87533400</v>
      </c>
      <c r="E1175" s="6">
        <v>63309631</v>
      </c>
      <c r="F1175" s="8">
        <v>261.39999999999998</v>
      </c>
      <c r="G1175" s="6">
        <v>310118926</v>
      </c>
      <c r="H1175" s="8">
        <v>28.2</v>
      </c>
      <c r="I1175" s="4" t="s">
        <v>16</v>
      </c>
      <c r="J1175" s="4" t="s">
        <v>16</v>
      </c>
      <c r="K1175" s="6"/>
      <c r="L1175" s="6"/>
      <c r="M1175" s="6"/>
      <c r="N1175" s="11"/>
      <c r="O1175" s="7" t="s">
        <v>16</v>
      </c>
      <c r="P1175" s="7" t="s">
        <v>16</v>
      </c>
      <c r="Q1175" s="4" t="s">
        <v>16</v>
      </c>
      <c r="R1175" s="4"/>
      <c r="S1175" s="1"/>
    </row>
    <row r="1176" spans="1:19" ht="28.5">
      <c r="A1176" s="1"/>
      <c r="B1176" s="5" t="s">
        <v>16</v>
      </c>
      <c r="C1176" s="6"/>
      <c r="D1176" s="6"/>
      <c r="E1176" s="6"/>
      <c r="F1176" s="7" t="s">
        <v>16</v>
      </c>
      <c r="G1176" s="6"/>
      <c r="H1176" s="7" t="s">
        <v>16</v>
      </c>
      <c r="I1176" s="4" t="s">
        <v>1745</v>
      </c>
      <c r="J1176" s="4" t="s">
        <v>1733</v>
      </c>
      <c r="K1176" s="6">
        <v>6</v>
      </c>
      <c r="L1176" s="6">
        <v>0</v>
      </c>
      <c r="M1176" s="28" t="s">
        <v>2973</v>
      </c>
      <c r="N1176" s="11">
        <v>0</v>
      </c>
      <c r="O1176" s="7" t="s">
        <v>18</v>
      </c>
      <c r="P1176" s="9">
        <v>0</v>
      </c>
      <c r="Q1176" s="4" t="s">
        <v>16</v>
      </c>
      <c r="R1176" s="4"/>
      <c r="S1176" s="1"/>
    </row>
    <row r="1177" spans="1:19" ht="28.5">
      <c r="A1177" s="4" t="s">
        <v>1758</v>
      </c>
      <c r="B1177" s="5" t="s">
        <v>429</v>
      </c>
      <c r="C1177" s="6">
        <v>0</v>
      </c>
      <c r="D1177" s="6">
        <v>0</v>
      </c>
      <c r="E1177" s="6">
        <v>0</v>
      </c>
      <c r="F1177" s="8">
        <v>0</v>
      </c>
      <c r="G1177" s="6">
        <v>17000000</v>
      </c>
      <c r="H1177" s="7" t="s">
        <v>18</v>
      </c>
      <c r="I1177" s="4" t="s">
        <v>16</v>
      </c>
      <c r="J1177" s="4" t="s">
        <v>16</v>
      </c>
      <c r="K1177" s="6"/>
      <c r="L1177" s="6"/>
      <c r="M1177" s="6"/>
      <c r="N1177" s="11"/>
      <c r="O1177" s="7" t="s">
        <v>16</v>
      </c>
      <c r="P1177" s="7" t="s">
        <v>16</v>
      </c>
      <c r="Q1177" s="4" t="s">
        <v>16</v>
      </c>
      <c r="R1177" s="4"/>
      <c r="S1177" s="1"/>
    </row>
    <row r="1178" spans="1:19">
      <c r="A1178" s="1"/>
      <c r="B1178" s="5" t="s">
        <v>16</v>
      </c>
      <c r="C1178" s="6"/>
      <c r="D1178" s="6"/>
      <c r="E1178" s="6"/>
      <c r="F1178" s="7" t="s">
        <v>16</v>
      </c>
      <c r="G1178" s="6"/>
      <c r="H1178" s="7" t="s">
        <v>16</v>
      </c>
      <c r="I1178" s="4" t="s">
        <v>1749</v>
      </c>
      <c r="J1178" s="4" t="s">
        <v>1750</v>
      </c>
      <c r="K1178" s="6">
        <v>0</v>
      </c>
      <c r="L1178" s="6">
        <v>0</v>
      </c>
      <c r="M1178" s="28" t="s">
        <v>2973</v>
      </c>
      <c r="N1178" s="11">
        <v>0</v>
      </c>
      <c r="O1178" s="9">
        <v>0</v>
      </c>
      <c r="P1178" s="9">
        <v>0</v>
      </c>
      <c r="Q1178" s="4" t="s">
        <v>16</v>
      </c>
      <c r="R1178" s="4"/>
      <c r="S1178" s="1"/>
    </row>
    <row r="1179" spans="1:19" ht="28.5">
      <c r="A1179" s="4" t="s">
        <v>1759</v>
      </c>
      <c r="B1179" s="5" t="s">
        <v>429</v>
      </c>
      <c r="C1179" s="6"/>
      <c r="D1179" s="6">
        <v>0</v>
      </c>
      <c r="E1179" s="6">
        <v>0</v>
      </c>
      <c r="F1179" s="7" t="s">
        <v>18</v>
      </c>
      <c r="G1179" s="6">
        <v>29000000</v>
      </c>
      <c r="H1179" s="7" t="s">
        <v>18</v>
      </c>
      <c r="I1179" s="4" t="s">
        <v>16</v>
      </c>
      <c r="J1179" s="4" t="s">
        <v>16</v>
      </c>
      <c r="K1179" s="6"/>
      <c r="L1179" s="6"/>
      <c r="M1179" s="6"/>
      <c r="N1179" s="11"/>
      <c r="O1179" s="7" t="s">
        <v>16</v>
      </c>
      <c r="P1179" s="7" t="s">
        <v>16</v>
      </c>
      <c r="Q1179" s="4" t="s">
        <v>16</v>
      </c>
      <c r="R1179" s="4"/>
      <c r="S1179" s="1"/>
    </row>
    <row r="1180" spans="1:19" ht="28.5">
      <c r="A1180" s="4" t="s">
        <v>1760</v>
      </c>
      <c r="B1180" s="5" t="s">
        <v>429</v>
      </c>
      <c r="C1180" s="6">
        <v>20418951</v>
      </c>
      <c r="D1180" s="6">
        <v>11110009</v>
      </c>
      <c r="E1180" s="6">
        <v>-9308942</v>
      </c>
      <c r="F1180" s="8">
        <v>-45.6</v>
      </c>
      <c r="G1180" s="6">
        <v>24862823</v>
      </c>
      <c r="H1180" s="8">
        <v>44.7</v>
      </c>
      <c r="I1180" s="4" t="s">
        <v>16</v>
      </c>
      <c r="J1180" s="4" t="s">
        <v>16</v>
      </c>
      <c r="K1180" s="6"/>
      <c r="L1180" s="6"/>
      <c r="M1180" s="6"/>
      <c r="N1180" s="11"/>
      <c r="O1180" s="7" t="s">
        <v>16</v>
      </c>
      <c r="P1180" s="7" t="s">
        <v>16</v>
      </c>
      <c r="Q1180" s="4" t="s">
        <v>16</v>
      </c>
      <c r="R1180" s="4"/>
      <c r="S1180" s="1"/>
    </row>
    <row r="1181" spans="1:19" ht="28.5">
      <c r="A1181" s="4" t="s">
        <v>1739</v>
      </c>
      <c r="B1181" s="5" t="s">
        <v>16</v>
      </c>
      <c r="C1181" s="6"/>
      <c r="D1181" s="6"/>
      <c r="E1181" s="6"/>
      <c r="F1181" s="7" t="s">
        <v>16</v>
      </c>
      <c r="G1181" s="6"/>
      <c r="H1181" s="7" t="s">
        <v>16</v>
      </c>
      <c r="I1181" s="4" t="s">
        <v>1761</v>
      </c>
      <c r="J1181" s="4" t="s">
        <v>1733</v>
      </c>
      <c r="K1181" s="6">
        <v>222</v>
      </c>
      <c r="L1181" s="6">
        <v>330</v>
      </c>
      <c r="M1181" s="6">
        <v>389</v>
      </c>
      <c r="N1181" s="11">
        <v>330</v>
      </c>
      <c r="O1181" s="7" t="s">
        <v>57</v>
      </c>
      <c r="P1181" s="9">
        <v>0</v>
      </c>
      <c r="Q1181" s="4" t="s">
        <v>16</v>
      </c>
      <c r="R1181" s="4"/>
      <c r="S1181" s="1"/>
    </row>
    <row r="1182" spans="1:19" ht="28.5">
      <c r="A1182" s="4" t="s">
        <v>1762</v>
      </c>
      <c r="B1182" s="5" t="s">
        <v>429</v>
      </c>
      <c r="C1182" s="6">
        <v>235816595</v>
      </c>
      <c r="D1182" s="6">
        <v>209361631</v>
      </c>
      <c r="E1182" s="6">
        <v>-26454964</v>
      </c>
      <c r="F1182" s="8">
        <v>-11.2</v>
      </c>
      <c r="G1182" s="6">
        <v>395733242</v>
      </c>
      <c r="H1182" s="8">
        <v>52.9</v>
      </c>
      <c r="I1182" s="4" t="s">
        <v>16</v>
      </c>
      <c r="J1182" s="4" t="s">
        <v>16</v>
      </c>
      <c r="K1182" s="6"/>
      <c r="L1182" s="6"/>
      <c r="M1182" s="6"/>
      <c r="N1182" s="11"/>
      <c r="O1182" s="7" t="s">
        <v>16</v>
      </c>
      <c r="P1182" s="7" t="s">
        <v>16</v>
      </c>
      <c r="Q1182" s="4" t="s">
        <v>16</v>
      </c>
      <c r="R1182" s="4"/>
      <c r="S1182" s="1"/>
    </row>
    <row r="1183" spans="1:19" ht="28.5">
      <c r="A1183" s="4" t="s">
        <v>1739</v>
      </c>
      <c r="B1183" s="5" t="s">
        <v>16</v>
      </c>
      <c r="C1183" s="6"/>
      <c r="D1183" s="6"/>
      <c r="E1183" s="6"/>
      <c r="F1183" s="7" t="s">
        <v>16</v>
      </c>
      <c r="G1183" s="6"/>
      <c r="H1183" s="7" t="s">
        <v>16</v>
      </c>
      <c r="I1183" s="4" t="s">
        <v>1761</v>
      </c>
      <c r="J1183" s="4" t="s">
        <v>1733</v>
      </c>
      <c r="K1183" s="6">
        <v>2904</v>
      </c>
      <c r="L1183" s="6">
        <v>3296</v>
      </c>
      <c r="M1183" s="6">
        <v>4127</v>
      </c>
      <c r="N1183" s="11">
        <v>3842</v>
      </c>
      <c r="O1183" s="7" t="s">
        <v>57</v>
      </c>
      <c r="P1183" s="9">
        <f>+(N1183-L1183)/L1183*100</f>
        <v>16.565533980582526</v>
      </c>
      <c r="Q1183" s="4" t="s">
        <v>3014</v>
      </c>
      <c r="R1183" s="4"/>
      <c r="S1183" s="1"/>
    </row>
    <row r="1184" spans="1:19">
      <c r="A1184" s="4" t="s">
        <v>1763</v>
      </c>
      <c r="B1184" s="5" t="s">
        <v>429</v>
      </c>
      <c r="C1184" s="6">
        <v>489606242</v>
      </c>
      <c r="D1184" s="6">
        <v>312917960</v>
      </c>
      <c r="E1184" s="6">
        <v>-176688282</v>
      </c>
      <c r="F1184" s="8">
        <v>-36.1</v>
      </c>
      <c r="G1184" s="6">
        <v>644142095</v>
      </c>
      <c r="H1184" s="8">
        <v>48.6</v>
      </c>
      <c r="I1184" s="4" t="s">
        <v>16</v>
      </c>
      <c r="J1184" s="4" t="s">
        <v>16</v>
      </c>
      <c r="K1184" s="6"/>
      <c r="L1184" s="6"/>
      <c r="M1184" s="6"/>
      <c r="N1184" s="11"/>
      <c r="O1184" s="7" t="s">
        <v>16</v>
      </c>
      <c r="P1184" s="7" t="s">
        <v>16</v>
      </c>
      <c r="Q1184" s="4" t="s">
        <v>16</v>
      </c>
      <c r="R1184" s="4"/>
      <c r="S1184" s="1"/>
    </row>
    <row r="1185" spans="1:19" ht="28.5">
      <c r="A1185" s="4" t="s">
        <v>1739</v>
      </c>
      <c r="B1185" s="5" t="s">
        <v>16</v>
      </c>
      <c r="C1185" s="6"/>
      <c r="D1185" s="6"/>
      <c r="E1185" s="6"/>
      <c r="F1185" s="7" t="s">
        <v>16</v>
      </c>
      <c r="G1185" s="6"/>
      <c r="H1185" s="7" t="s">
        <v>16</v>
      </c>
      <c r="I1185" s="4" t="s">
        <v>1761</v>
      </c>
      <c r="J1185" s="4" t="s">
        <v>1733</v>
      </c>
      <c r="K1185" s="6">
        <v>6853</v>
      </c>
      <c r="L1185" s="6">
        <v>5359</v>
      </c>
      <c r="M1185" s="6">
        <v>5209</v>
      </c>
      <c r="N1185" s="11">
        <v>5089</v>
      </c>
      <c r="O1185" s="7" t="s">
        <v>57</v>
      </c>
      <c r="P1185" s="9">
        <f>+(N1185-L1185)/L1185*100</f>
        <v>-5.0382534054860981</v>
      </c>
      <c r="Q1185" s="4" t="s">
        <v>3015</v>
      </c>
      <c r="R1185" s="4"/>
      <c r="S1185" s="1"/>
    </row>
    <row r="1186" spans="1:19">
      <c r="A1186" s="4" t="s">
        <v>1764</v>
      </c>
      <c r="B1186" s="5" t="s">
        <v>429</v>
      </c>
      <c r="C1186" s="6">
        <v>0</v>
      </c>
      <c r="D1186" s="6">
        <v>20870059</v>
      </c>
      <c r="E1186" s="6">
        <v>20870059</v>
      </c>
      <c r="F1186" s="7" t="s">
        <v>18</v>
      </c>
      <c r="G1186" s="6">
        <v>285465463</v>
      </c>
      <c r="H1186" s="8">
        <v>7.3</v>
      </c>
      <c r="I1186" s="4" t="s">
        <v>16</v>
      </c>
      <c r="J1186" s="4" t="s">
        <v>16</v>
      </c>
      <c r="K1186" s="6"/>
      <c r="L1186" s="6"/>
      <c r="M1186" s="6"/>
      <c r="N1186" s="11"/>
      <c r="O1186" s="7" t="s">
        <v>16</v>
      </c>
      <c r="P1186" s="7" t="s">
        <v>16</v>
      </c>
      <c r="Q1186" s="4" t="s">
        <v>16</v>
      </c>
      <c r="R1186" s="4"/>
      <c r="S1186" s="1"/>
    </row>
    <row r="1187" spans="1:19" ht="28.5">
      <c r="A1187" s="4" t="s">
        <v>1739</v>
      </c>
      <c r="B1187" s="5" t="s">
        <v>16</v>
      </c>
      <c r="C1187" s="6"/>
      <c r="D1187" s="6"/>
      <c r="E1187" s="6"/>
      <c r="F1187" s="7" t="s">
        <v>16</v>
      </c>
      <c r="G1187" s="6"/>
      <c r="H1187" s="7" t="s">
        <v>16</v>
      </c>
      <c r="I1187" s="4" t="s">
        <v>1761</v>
      </c>
      <c r="J1187" s="4" t="s">
        <v>1733</v>
      </c>
      <c r="K1187" s="6">
        <v>3759</v>
      </c>
      <c r="L1187" s="6">
        <v>180</v>
      </c>
      <c r="M1187" s="6">
        <v>180</v>
      </c>
      <c r="N1187" s="11">
        <v>180</v>
      </c>
      <c r="O1187" s="7" t="s">
        <v>57</v>
      </c>
      <c r="P1187" s="9">
        <v>0</v>
      </c>
      <c r="Q1187" s="4" t="s">
        <v>16</v>
      </c>
      <c r="R1187" s="4"/>
      <c r="S1187" s="1"/>
    </row>
    <row r="1188" spans="1:19" ht="28.5">
      <c r="A1188" s="4" t="s">
        <v>1765</v>
      </c>
      <c r="B1188" s="5" t="s">
        <v>429</v>
      </c>
      <c r="C1188" s="6">
        <v>17219294</v>
      </c>
      <c r="D1188" s="6">
        <v>7831198</v>
      </c>
      <c r="E1188" s="6">
        <v>-9388096</v>
      </c>
      <c r="F1188" s="8">
        <v>-54.5</v>
      </c>
      <c r="G1188" s="6">
        <v>46256757</v>
      </c>
      <c r="H1188" s="8">
        <v>16.899999999999999</v>
      </c>
      <c r="I1188" s="4" t="s">
        <v>16</v>
      </c>
      <c r="J1188" s="4" t="s">
        <v>16</v>
      </c>
      <c r="K1188" s="6"/>
      <c r="L1188" s="6"/>
      <c r="M1188" s="6"/>
      <c r="N1188" s="11"/>
      <c r="O1188" s="7" t="s">
        <v>16</v>
      </c>
      <c r="P1188" s="7" t="s">
        <v>16</v>
      </c>
      <c r="Q1188" s="4" t="s">
        <v>16</v>
      </c>
      <c r="R1188" s="4"/>
      <c r="S1188" s="1"/>
    </row>
    <row r="1189" spans="1:19" ht="28.5">
      <c r="A1189" s="1"/>
      <c r="B1189" s="5" t="s">
        <v>16</v>
      </c>
      <c r="C1189" s="6"/>
      <c r="D1189" s="6"/>
      <c r="E1189" s="6"/>
      <c r="F1189" s="7" t="s">
        <v>16</v>
      </c>
      <c r="G1189" s="6"/>
      <c r="H1189" s="7" t="s">
        <v>16</v>
      </c>
      <c r="I1189" s="4" t="s">
        <v>1766</v>
      </c>
      <c r="J1189" s="4" t="s">
        <v>1733</v>
      </c>
      <c r="K1189" s="6">
        <v>16</v>
      </c>
      <c r="L1189" s="6">
        <v>6</v>
      </c>
      <c r="M1189" s="6">
        <v>33</v>
      </c>
      <c r="N1189" s="11">
        <v>6</v>
      </c>
      <c r="O1189" s="9">
        <v>37.5</v>
      </c>
      <c r="P1189" s="9">
        <v>0</v>
      </c>
      <c r="Q1189" s="4" t="s">
        <v>16</v>
      </c>
      <c r="R1189" s="4"/>
      <c r="S1189" s="1"/>
    </row>
    <row r="1190" spans="1:19" ht="28.5">
      <c r="A1190" s="4" t="s">
        <v>1767</v>
      </c>
      <c r="B1190" s="5" t="s">
        <v>429</v>
      </c>
      <c r="C1190" s="6">
        <v>63325088</v>
      </c>
      <c r="D1190" s="6">
        <v>24163675</v>
      </c>
      <c r="E1190" s="6">
        <v>-39161413</v>
      </c>
      <c r="F1190" s="8">
        <v>-61.8</v>
      </c>
      <c r="G1190" s="6">
        <v>99085501</v>
      </c>
      <c r="H1190" s="8">
        <v>24.4</v>
      </c>
      <c r="I1190" s="4" t="s">
        <v>16</v>
      </c>
      <c r="J1190" s="4" t="s">
        <v>16</v>
      </c>
      <c r="K1190" s="6"/>
      <c r="L1190" s="6"/>
      <c r="M1190" s="6"/>
      <c r="N1190" s="11"/>
      <c r="O1190" s="7" t="s">
        <v>16</v>
      </c>
      <c r="P1190" s="7" t="s">
        <v>16</v>
      </c>
      <c r="Q1190" s="4" t="s">
        <v>16</v>
      </c>
      <c r="R1190" s="4"/>
      <c r="S1190" s="1"/>
    </row>
    <row r="1191" spans="1:19" ht="28.5">
      <c r="A1191" s="1"/>
      <c r="B1191" s="5" t="s">
        <v>16</v>
      </c>
      <c r="C1191" s="6"/>
      <c r="D1191" s="6"/>
      <c r="E1191" s="6"/>
      <c r="F1191" s="7" t="s">
        <v>16</v>
      </c>
      <c r="G1191" s="6"/>
      <c r="H1191" s="7" t="s">
        <v>16</v>
      </c>
      <c r="I1191" s="4" t="s">
        <v>1766</v>
      </c>
      <c r="J1191" s="4" t="s">
        <v>1733</v>
      </c>
      <c r="K1191" s="6">
        <v>23</v>
      </c>
      <c r="L1191" s="6">
        <v>11</v>
      </c>
      <c r="M1191" s="6">
        <v>1</v>
      </c>
      <c r="N1191" s="11">
        <v>11</v>
      </c>
      <c r="O1191" s="9">
        <v>47.8</v>
      </c>
      <c r="P1191" s="9">
        <v>0</v>
      </c>
      <c r="Q1191" s="4" t="s">
        <v>16</v>
      </c>
      <c r="R1191" s="4"/>
      <c r="S1191" s="1"/>
    </row>
    <row r="1192" spans="1:19" ht="28.5">
      <c r="A1192" s="4" t="s">
        <v>1768</v>
      </c>
      <c r="B1192" s="5" t="s">
        <v>429</v>
      </c>
      <c r="C1192" s="6">
        <v>0</v>
      </c>
      <c r="D1192" s="6">
        <v>0</v>
      </c>
      <c r="E1192" s="6">
        <v>0</v>
      </c>
      <c r="F1192" s="8">
        <v>0</v>
      </c>
      <c r="G1192" s="6">
        <v>5683625</v>
      </c>
      <c r="H1192" s="7" t="s">
        <v>18</v>
      </c>
      <c r="I1192" s="4" t="s">
        <v>16</v>
      </c>
      <c r="J1192" s="4" t="s">
        <v>16</v>
      </c>
      <c r="K1192" s="6"/>
      <c r="L1192" s="6"/>
      <c r="M1192" s="6"/>
      <c r="N1192" s="11"/>
      <c r="O1192" s="7" t="s">
        <v>16</v>
      </c>
      <c r="P1192" s="7" t="s">
        <v>16</v>
      </c>
      <c r="Q1192" s="4" t="s">
        <v>16</v>
      </c>
      <c r="R1192" s="4"/>
      <c r="S1192" s="1"/>
    </row>
    <row r="1193" spans="1:19" ht="28.5">
      <c r="A1193" s="4" t="s">
        <v>1769</v>
      </c>
      <c r="B1193" s="5" t="s">
        <v>429</v>
      </c>
      <c r="C1193" s="6">
        <v>282251960</v>
      </c>
      <c r="D1193" s="6">
        <v>246052732</v>
      </c>
      <c r="E1193" s="6">
        <v>-36199228</v>
      </c>
      <c r="F1193" s="8">
        <v>-12.8</v>
      </c>
      <c r="G1193" s="6">
        <v>400819147</v>
      </c>
      <c r="H1193" s="8">
        <v>61.4</v>
      </c>
      <c r="I1193" s="4" t="s">
        <v>16</v>
      </c>
      <c r="J1193" s="4" t="s">
        <v>16</v>
      </c>
      <c r="K1193" s="6"/>
      <c r="L1193" s="6"/>
      <c r="M1193" s="6"/>
      <c r="N1193" s="11"/>
      <c r="O1193" s="7" t="s">
        <v>16</v>
      </c>
      <c r="P1193" s="7" t="s">
        <v>16</v>
      </c>
      <c r="Q1193" s="4" t="s">
        <v>16</v>
      </c>
      <c r="R1193" s="4"/>
      <c r="S1193" s="1"/>
    </row>
    <row r="1194" spans="1:19" ht="28.5">
      <c r="A1194" s="1"/>
      <c r="B1194" s="5" t="s">
        <v>16</v>
      </c>
      <c r="C1194" s="6"/>
      <c r="D1194" s="6"/>
      <c r="E1194" s="6"/>
      <c r="F1194" s="7" t="s">
        <v>16</v>
      </c>
      <c r="G1194" s="6"/>
      <c r="H1194" s="7" t="s">
        <v>16</v>
      </c>
      <c r="I1194" s="4" t="s">
        <v>1766</v>
      </c>
      <c r="J1194" s="4" t="s">
        <v>1733</v>
      </c>
      <c r="K1194" s="6">
        <v>79</v>
      </c>
      <c r="L1194" s="6">
        <v>1</v>
      </c>
      <c r="M1194" s="6">
        <v>94</v>
      </c>
      <c r="N1194" s="11">
        <v>1</v>
      </c>
      <c r="O1194" s="9">
        <v>1.3</v>
      </c>
      <c r="P1194" s="9">
        <v>0</v>
      </c>
      <c r="Q1194" s="4" t="s">
        <v>16</v>
      </c>
      <c r="R1194" s="4"/>
      <c r="S1194" s="1"/>
    </row>
    <row r="1195" spans="1:19" ht="28.5">
      <c r="A1195" s="1"/>
      <c r="B1195" s="5" t="s">
        <v>16</v>
      </c>
      <c r="C1195" s="6"/>
      <c r="D1195" s="6"/>
      <c r="E1195" s="6"/>
      <c r="F1195" s="7" t="s">
        <v>16</v>
      </c>
      <c r="G1195" s="6"/>
      <c r="H1195" s="7" t="s">
        <v>16</v>
      </c>
      <c r="I1195" s="4" t="s">
        <v>1770</v>
      </c>
      <c r="J1195" s="4" t="s">
        <v>1771</v>
      </c>
      <c r="K1195" s="6">
        <v>0</v>
      </c>
      <c r="L1195" s="6">
        <v>0</v>
      </c>
      <c r="M1195" s="6">
        <v>0</v>
      </c>
      <c r="N1195" s="11">
        <v>0</v>
      </c>
      <c r="O1195" s="9">
        <v>0</v>
      </c>
      <c r="P1195" s="9">
        <v>0</v>
      </c>
      <c r="Q1195" s="4" t="s">
        <v>16</v>
      </c>
      <c r="R1195" s="4"/>
      <c r="S1195" s="1"/>
    </row>
    <row r="1196" spans="1:19" ht="28.5">
      <c r="A1196" s="1"/>
      <c r="B1196" s="5" t="s">
        <v>16</v>
      </c>
      <c r="C1196" s="6"/>
      <c r="D1196" s="6"/>
      <c r="E1196" s="6"/>
      <c r="F1196" s="7" t="s">
        <v>16</v>
      </c>
      <c r="G1196" s="6"/>
      <c r="H1196" s="7" t="s">
        <v>16</v>
      </c>
      <c r="I1196" s="4" t="s">
        <v>1772</v>
      </c>
      <c r="J1196" s="4" t="s">
        <v>1773</v>
      </c>
      <c r="K1196" s="6">
        <v>1028</v>
      </c>
      <c r="L1196" s="6">
        <v>1028</v>
      </c>
      <c r="M1196" s="6">
        <v>1028</v>
      </c>
      <c r="N1196" s="11">
        <v>1028</v>
      </c>
      <c r="O1196" s="7" t="s">
        <v>57</v>
      </c>
      <c r="P1196" s="9">
        <v>0</v>
      </c>
      <c r="Q1196" s="4" t="s">
        <v>16</v>
      </c>
      <c r="R1196" s="4"/>
      <c r="S1196" s="1"/>
    </row>
    <row r="1197" spans="1:19" ht="28.5">
      <c r="A1197" s="4" t="s">
        <v>1774</v>
      </c>
      <c r="B1197" s="5" t="s">
        <v>429</v>
      </c>
      <c r="C1197" s="6">
        <v>119427358</v>
      </c>
      <c r="D1197" s="6">
        <v>234477088</v>
      </c>
      <c r="E1197" s="6">
        <v>115049730</v>
      </c>
      <c r="F1197" s="8">
        <v>96.3</v>
      </c>
      <c r="G1197" s="6">
        <v>403654227</v>
      </c>
      <c r="H1197" s="8">
        <v>58.1</v>
      </c>
      <c r="I1197" s="4" t="s">
        <v>16</v>
      </c>
      <c r="J1197" s="4" t="s">
        <v>16</v>
      </c>
      <c r="K1197" s="6"/>
      <c r="L1197" s="6"/>
      <c r="M1197" s="6"/>
      <c r="N1197" s="11"/>
      <c r="O1197" s="7" t="s">
        <v>16</v>
      </c>
      <c r="P1197" s="7" t="s">
        <v>16</v>
      </c>
      <c r="Q1197" s="4" t="s">
        <v>16</v>
      </c>
      <c r="R1197" s="4"/>
      <c r="S1197" s="1"/>
    </row>
    <row r="1198" spans="1:19" ht="28.5">
      <c r="A1198" s="1"/>
      <c r="B1198" s="5" t="s">
        <v>16</v>
      </c>
      <c r="C1198" s="6"/>
      <c r="D1198" s="6"/>
      <c r="E1198" s="6"/>
      <c r="F1198" s="7" t="s">
        <v>16</v>
      </c>
      <c r="G1198" s="6"/>
      <c r="H1198" s="7" t="s">
        <v>16</v>
      </c>
      <c r="I1198" s="4" t="s">
        <v>1766</v>
      </c>
      <c r="J1198" s="4" t="s">
        <v>1733</v>
      </c>
      <c r="K1198" s="6">
        <v>107</v>
      </c>
      <c r="L1198" s="6">
        <v>54</v>
      </c>
      <c r="M1198" s="6">
        <v>41</v>
      </c>
      <c r="N1198" s="11">
        <v>35</v>
      </c>
      <c r="O1198" s="9">
        <v>32.700000000000003</v>
      </c>
      <c r="P1198" s="9">
        <v>-35.200000000000003</v>
      </c>
      <c r="Q1198" s="4" t="s">
        <v>3016</v>
      </c>
      <c r="R1198" s="4"/>
      <c r="S1198" s="1"/>
    </row>
    <row r="1199" spans="1:19" ht="28.5">
      <c r="A1199" s="1"/>
      <c r="B1199" s="5" t="s">
        <v>16</v>
      </c>
      <c r="C1199" s="6"/>
      <c r="D1199" s="6"/>
      <c r="E1199" s="6"/>
      <c r="F1199" s="7" t="s">
        <v>16</v>
      </c>
      <c r="G1199" s="6"/>
      <c r="H1199" s="7" t="s">
        <v>16</v>
      </c>
      <c r="I1199" s="4" t="s">
        <v>1772</v>
      </c>
      <c r="J1199" s="4" t="s">
        <v>1773</v>
      </c>
      <c r="K1199" s="6">
        <v>769</v>
      </c>
      <c r="L1199" s="6">
        <v>769</v>
      </c>
      <c r="M1199" s="6">
        <v>769</v>
      </c>
      <c r="N1199" s="11">
        <v>769</v>
      </c>
      <c r="O1199" s="7" t="s">
        <v>57</v>
      </c>
      <c r="P1199" s="9">
        <v>0</v>
      </c>
      <c r="Q1199" s="4" t="s">
        <v>16</v>
      </c>
      <c r="R1199" s="4"/>
      <c r="S1199" s="1"/>
    </row>
    <row r="1200" spans="1:19" ht="28.5">
      <c r="A1200" s="4" t="s">
        <v>1775</v>
      </c>
      <c r="B1200" s="5" t="s">
        <v>429</v>
      </c>
      <c r="C1200" s="6">
        <v>253230655</v>
      </c>
      <c r="D1200" s="6">
        <v>348384688</v>
      </c>
      <c r="E1200" s="6">
        <v>95154033</v>
      </c>
      <c r="F1200" s="8">
        <v>37.6</v>
      </c>
      <c r="G1200" s="6">
        <v>517612440</v>
      </c>
      <c r="H1200" s="8">
        <v>67.3</v>
      </c>
      <c r="I1200" s="4" t="s">
        <v>16</v>
      </c>
      <c r="J1200" s="4" t="s">
        <v>16</v>
      </c>
      <c r="K1200" s="6"/>
      <c r="L1200" s="6"/>
      <c r="M1200" s="6"/>
      <c r="N1200" s="11"/>
      <c r="O1200" s="7" t="s">
        <v>16</v>
      </c>
      <c r="P1200" s="7" t="s">
        <v>16</v>
      </c>
      <c r="Q1200" s="4" t="s">
        <v>16</v>
      </c>
      <c r="R1200" s="4"/>
      <c r="S1200" s="1"/>
    </row>
    <row r="1201" spans="1:19" ht="28.5">
      <c r="A1201" s="1"/>
      <c r="B1201" s="5" t="s">
        <v>16</v>
      </c>
      <c r="C1201" s="6"/>
      <c r="D1201" s="6"/>
      <c r="E1201" s="6"/>
      <c r="F1201" s="7" t="s">
        <v>16</v>
      </c>
      <c r="G1201" s="6"/>
      <c r="H1201" s="7" t="s">
        <v>16</v>
      </c>
      <c r="I1201" s="4" t="s">
        <v>1766</v>
      </c>
      <c r="J1201" s="4" t="s">
        <v>1733</v>
      </c>
      <c r="K1201" s="6">
        <v>238</v>
      </c>
      <c r="L1201" s="6">
        <v>78</v>
      </c>
      <c r="M1201" s="6">
        <v>95</v>
      </c>
      <c r="N1201" s="11">
        <v>78</v>
      </c>
      <c r="O1201" s="9">
        <v>32.799999999999997</v>
      </c>
      <c r="P1201" s="9">
        <v>0</v>
      </c>
      <c r="Q1201" s="4" t="s">
        <v>16</v>
      </c>
      <c r="R1201" s="4"/>
      <c r="S1201" s="1"/>
    </row>
    <row r="1202" spans="1:19" ht="28.5">
      <c r="A1202" s="1"/>
      <c r="B1202" s="5" t="s">
        <v>16</v>
      </c>
      <c r="C1202" s="6"/>
      <c r="D1202" s="6"/>
      <c r="E1202" s="6"/>
      <c r="F1202" s="7" t="s">
        <v>16</v>
      </c>
      <c r="G1202" s="6"/>
      <c r="H1202" s="7" t="s">
        <v>16</v>
      </c>
      <c r="I1202" s="4" t="s">
        <v>1772</v>
      </c>
      <c r="J1202" s="4" t="s">
        <v>1773</v>
      </c>
      <c r="K1202" s="6">
        <v>724</v>
      </c>
      <c r="L1202" s="6">
        <v>724</v>
      </c>
      <c r="M1202" s="6">
        <v>724</v>
      </c>
      <c r="N1202" s="11">
        <v>724</v>
      </c>
      <c r="O1202" s="7" t="s">
        <v>57</v>
      </c>
      <c r="P1202" s="9">
        <v>0</v>
      </c>
      <c r="Q1202" s="4" t="s">
        <v>16</v>
      </c>
      <c r="R1202" s="4"/>
      <c r="S1202" s="1"/>
    </row>
    <row r="1203" spans="1:19" ht="28.5">
      <c r="A1203" s="4" t="s">
        <v>1776</v>
      </c>
      <c r="B1203" s="5" t="s">
        <v>429</v>
      </c>
      <c r="C1203" s="6">
        <v>193056888</v>
      </c>
      <c r="D1203" s="6">
        <v>322932701</v>
      </c>
      <c r="E1203" s="6">
        <v>129875813</v>
      </c>
      <c r="F1203" s="8">
        <v>67.3</v>
      </c>
      <c r="G1203" s="6">
        <v>665157850</v>
      </c>
      <c r="H1203" s="8">
        <v>48.5</v>
      </c>
      <c r="I1203" s="4" t="s">
        <v>16</v>
      </c>
      <c r="J1203" s="4" t="s">
        <v>16</v>
      </c>
      <c r="K1203" s="6"/>
      <c r="L1203" s="6"/>
      <c r="M1203" s="6"/>
      <c r="N1203" s="11"/>
      <c r="O1203" s="7" t="s">
        <v>16</v>
      </c>
      <c r="P1203" s="7" t="s">
        <v>16</v>
      </c>
      <c r="Q1203" s="4" t="s">
        <v>16</v>
      </c>
      <c r="R1203" s="4"/>
      <c r="S1203" s="1"/>
    </row>
    <row r="1204" spans="1:19" ht="28.5">
      <c r="A1204" s="1"/>
      <c r="B1204" s="5" t="s">
        <v>16</v>
      </c>
      <c r="C1204" s="6"/>
      <c r="D1204" s="6"/>
      <c r="E1204" s="6"/>
      <c r="F1204" s="7" t="s">
        <v>16</v>
      </c>
      <c r="G1204" s="6"/>
      <c r="H1204" s="7" t="s">
        <v>16</v>
      </c>
      <c r="I1204" s="4" t="s">
        <v>1766</v>
      </c>
      <c r="J1204" s="4" t="s">
        <v>1733</v>
      </c>
      <c r="K1204" s="6">
        <v>450</v>
      </c>
      <c r="L1204" s="6">
        <v>103</v>
      </c>
      <c r="M1204" s="6">
        <v>0</v>
      </c>
      <c r="N1204" s="11">
        <v>71</v>
      </c>
      <c r="O1204" s="9">
        <v>15.8</v>
      </c>
      <c r="P1204" s="9">
        <v>-31.1</v>
      </c>
      <c r="Q1204" s="4" t="s">
        <v>3017</v>
      </c>
      <c r="R1204" s="4"/>
      <c r="S1204" s="1"/>
    </row>
    <row r="1205" spans="1:19" ht="28.5">
      <c r="A1205" s="1"/>
      <c r="B1205" s="5" t="s">
        <v>16</v>
      </c>
      <c r="C1205" s="6"/>
      <c r="D1205" s="6"/>
      <c r="E1205" s="6"/>
      <c r="F1205" s="7" t="s">
        <v>16</v>
      </c>
      <c r="G1205" s="6"/>
      <c r="H1205" s="7" t="s">
        <v>16</v>
      </c>
      <c r="I1205" s="4" t="s">
        <v>1770</v>
      </c>
      <c r="J1205" s="4" t="s">
        <v>1771</v>
      </c>
      <c r="K1205" s="6">
        <v>1001</v>
      </c>
      <c r="L1205" s="6">
        <v>0</v>
      </c>
      <c r="M1205" s="6">
        <v>0</v>
      </c>
      <c r="N1205" s="11">
        <v>0</v>
      </c>
      <c r="O1205" s="7" t="s">
        <v>18</v>
      </c>
      <c r="P1205" s="9">
        <v>0</v>
      </c>
      <c r="Q1205" s="4" t="s">
        <v>16</v>
      </c>
      <c r="R1205" s="4"/>
      <c r="S1205" s="1"/>
    </row>
    <row r="1206" spans="1:19" ht="28.5">
      <c r="A1206" s="1"/>
      <c r="B1206" s="5" t="s">
        <v>16</v>
      </c>
      <c r="C1206" s="6"/>
      <c r="D1206" s="6"/>
      <c r="E1206" s="6"/>
      <c r="F1206" s="7" t="s">
        <v>16</v>
      </c>
      <c r="G1206" s="6"/>
      <c r="H1206" s="7" t="s">
        <v>16</v>
      </c>
      <c r="I1206" s="4" t="s">
        <v>1772</v>
      </c>
      <c r="J1206" s="4" t="s">
        <v>1773</v>
      </c>
      <c r="K1206" s="6">
        <v>1001</v>
      </c>
      <c r="L1206" s="6">
        <v>1001</v>
      </c>
      <c r="M1206" s="6">
        <v>1001</v>
      </c>
      <c r="N1206" s="11">
        <v>1001</v>
      </c>
      <c r="O1206" s="7" t="s">
        <v>57</v>
      </c>
      <c r="P1206" s="9">
        <v>0</v>
      </c>
      <c r="Q1206" s="4" t="s">
        <v>16</v>
      </c>
      <c r="R1206" s="4"/>
      <c r="S1206" s="1"/>
    </row>
    <row r="1207" spans="1:19" ht="28.5">
      <c r="A1207" s="4" t="s">
        <v>1777</v>
      </c>
      <c r="B1207" s="5" t="s">
        <v>429</v>
      </c>
      <c r="C1207" s="6">
        <v>178254821</v>
      </c>
      <c r="D1207" s="6">
        <v>200463529</v>
      </c>
      <c r="E1207" s="6">
        <v>22208708</v>
      </c>
      <c r="F1207" s="8">
        <v>12.5</v>
      </c>
      <c r="G1207" s="6">
        <v>496368285</v>
      </c>
      <c r="H1207" s="8">
        <v>40.4</v>
      </c>
      <c r="I1207" s="4" t="s">
        <v>16</v>
      </c>
      <c r="J1207" s="4" t="s">
        <v>16</v>
      </c>
      <c r="K1207" s="6"/>
      <c r="L1207" s="6"/>
      <c r="M1207" s="6"/>
      <c r="N1207" s="11"/>
      <c r="O1207" s="7" t="s">
        <v>16</v>
      </c>
      <c r="P1207" s="7" t="s">
        <v>16</v>
      </c>
      <c r="Q1207" s="4" t="s">
        <v>16</v>
      </c>
      <c r="R1207" s="4"/>
      <c r="S1207" s="1"/>
    </row>
    <row r="1208" spans="1:19" ht="28.5">
      <c r="A1208" s="1"/>
      <c r="B1208" s="5" t="s">
        <v>16</v>
      </c>
      <c r="C1208" s="6"/>
      <c r="D1208" s="6"/>
      <c r="E1208" s="6"/>
      <c r="F1208" s="7" t="s">
        <v>16</v>
      </c>
      <c r="G1208" s="6"/>
      <c r="H1208" s="7" t="s">
        <v>16</v>
      </c>
      <c r="I1208" s="4" t="s">
        <v>1766</v>
      </c>
      <c r="J1208" s="4" t="s">
        <v>1733</v>
      </c>
      <c r="K1208" s="6">
        <v>365</v>
      </c>
      <c r="L1208" s="6">
        <v>0</v>
      </c>
      <c r="M1208" s="6">
        <v>0</v>
      </c>
      <c r="N1208" s="11">
        <v>0</v>
      </c>
      <c r="O1208" s="7" t="s">
        <v>18</v>
      </c>
      <c r="P1208" s="9">
        <v>0</v>
      </c>
      <c r="Q1208" s="4" t="s">
        <v>16</v>
      </c>
      <c r="R1208" s="4"/>
      <c r="S1208" s="1"/>
    </row>
    <row r="1209" spans="1:19" ht="28.5">
      <c r="A1209" s="1"/>
      <c r="B1209" s="5" t="s">
        <v>16</v>
      </c>
      <c r="C1209" s="6"/>
      <c r="D1209" s="6"/>
      <c r="E1209" s="6"/>
      <c r="F1209" s="7" t="s">
        <v>16</v>
      </c>
      <c r="G1209" s="6"/>
      <c r="H1209" s="7" t="s">
        <v>16</v>
      </c>
      <c r="I1209" s="4" t="s">
        <v>1772</v>
      </c>
      <c r="J1209" s="4" t="s">
        <v>1773</v>
      </c>
      <c r="K1209" s="6">
        <v>1294</v>
      </c>
      <c r="L1209" s="6">
        <v>1294</v>
      </c>
      <c r="M1209" s="6">
        <v>1294</v>
      </c>
      <c r="N1209" s="11">
        <v>1294</v>
      </c>
      <c r="O1209" s="7" t="s">
        <v>57</v>
      </c>
      <c r="P1209" s="9">
        <v>0</v>
      </c>
      <c r="Q1209" s="4" t="s">
        <v>16</v>
      </c>
      <c r="R1209" s="4"/>
      <c r="S1209" s="1"/>
    </row>
    <row r="1210" spans="1:19" ht="28.5">
      <c r="A1210" s="4" t="s">
        <v>1778</v>
      </c>
      <c r="B1210" s="5" t="s">
        <v>429</v>
      </c>
      <c r="C1210" s="6">
        <v>204449867</v>
      </c>
      <c r="D1210" s="6">
        <v>277942248</v>
      </c>
      <c r="E1210" s="6">
        <v>73492381</v>
      </c>
      <c r="F1210" s="8">
        <v>35.9</v>
      </c>
      <c r="G1210" s="6">
        <v>447257566</v>
      </c>
      <c r="H1210" s="8">
        <v>62.1</v>
      </c>
      <c r="I1210" s="4" t="s">
        <v>16</v>
      </c>
      <c r="J1210" s="4" t="s">
        <v>16</v>
      </c>
      <c r="K1210" s="6"/>
      <c r="L1210" s="6"/>
      <c r="M1210" s="6"/>
      <c r="N1210" s="11"/>
      <c r="O1210" s="7" t="s">
        <v>16</v>
      </c>
      <c r="P1210" s="7" t="s">
        <v>16</v>
      </c>
      <c r="Q1210" s="4" t="s">
        <v>16</v>
      </c>
      <c r="R1210" s="4"/>
      <c r="S1210" s="1"/>
    </row>
    <row r="1211" spans="1:19" ht="28.5">
      <c r="A1211" s="1"/>
      <c r="B1211" s="5" t="s">
        <v>16</v>
      </c>
      <c r="C1211" s="6"/>
      <c r="D1211" s="6"/>
      <c r="E1211" s="6"/>
      <c r="F1211" s="7" t="s">
        <v>16</v>
      </c>
      <c r="G1211" s="6"/>
      <c r="H1211" s="7" t="s">
        <v>16</v>
      </c>
      <c r="I1211" s="4" t="s">
        <v>1766</v>
      </c>
      <c r="J1211" s="4" t="s">
        <v>1733</v>
      </c>
      <c r="K1211" s="6">
        <v>369</v>
      </c>
      <c r="L1211" s="6">
        <v>192</v>
      </c>
      <c r="M1211" s="6">
        <v>0</v>
      </c>
      <c r="N1211" s="11">
        <v>192</v>
      </c>
      <c r="O1211" s="9">
        <v>52</v>
      </c>
      <c r="P1211" s="9">
        <v>0</v>
      </c>
      <c r="Q1211" s="4" t="s">
        <v>16</v>
      </c>
      <c r="R1211" s="4"/>
      <c r="S1211" s="1"/>
    </row>
    <row r="1212" spans="1:19" ht="28.5">
      <c r="A1212" s="1"/>
      <c r="B1212" s="5" t="s">
        <v>16</v>
      </c>
      <c r="C1212" s="6"/>
      <c r="D1212" s="6"/>
      <c r="E1212" s="6"/>
      <c r="F1212" s="7" t="s">
        <v>16</v>
      </c>
      <c r="G1212" s="6"/>
      <c r="H1212" s="7" t="s">
        <v>16</v>
      </c>
      <c r="I1212" s="4" t="s">
        <v>1772</v>
      </c>
      <c r="J1212" s="4" t="s">
        <v>1773</v>
      </c>
      <c r="K1212" s="6">
        <v>934</v>
      </c>
      <c r="L1212" s="6">
        <v>934</v>
      </c>
      <c r="M1212" s="6">
        <v>934</v>
      </c>
      <c r="N1212" s="11">
        <v>934</v>
      </c>
      <c r="O1212" s="7" t="s">
        <v>57</v>
      </c>
      <c r="P1212" s="9">
        <v>0</v>
      </c>
      <c r="Q1212" s="4" t="s">
        <v>16</v>
      </c>
      <c r="R1212" s="4"/>
      <c r="S1212" s="1"/>
    </row>
    <row r="1213" spans="1:19" ht="28.5">
      <c r="A1213" s="4" t="s">
        <v>1779</v>
      </c>
      <c r="B1213" s="5" t="s">
        <v>429</v>
      </c>
      <c r="C1213" s="6">
        <v>82145815</v>
      </c>
      <c r="D1213" s="6">
        <v>88687187</v>
      </c>
      <c r="E1213" s="6">
        <v>6541372</v>
      </c>
      <c r="F1213" s="8">
        <v>8</v>
      </c>
      <c r="G1213" s="6">
        <v>270301935</v>
      </c>
      <c r="H1213" s="8">
        <v>32.799999999999997</v>
      </c>
      <c r="I1213" s="4" t="s">
        <v>16</v>
      </c>
      <c r="J1213" s="4" t="s">
        <v>16</v>
      </c>
      <c r="K1213" s="6"/>
      <c r="L1213" s="6"/>
      <c r="M1213" s="6"/>
      <c r="N1213" s="11"/>
      <c r="O1213" s="7" t="s">
        <v>16</v>
      </c>
      <c r="P1213" s="7" t="s">
        <v>16</v>
      </c>
      <c r="Q1213" s="4" t="s">
        <v>16</v>
      </c>
      <c r="R1213" s="4"/>
      <c r="S1213" s="1"/>
    </row>
    <row r="1214" spans="1:19" ht="28.5">
      <c r="A1214" s="1"/>
      <c r="B1214" s="5" t="s">
        <v>16</v>
      </c>
      <c r="C1214" s="6"/>
      <c r="D1214" s="6"/>
      <c r="E1214" s="6"/>
      <c r="F1214" s="7" t="s">
        <v>16</v>
      </c>
      <c r="G1214" s="6"/>
      <c r="H1214" s="7" t="s">
        <v>16</v>
      </c>
      <c r="I1214" s="4" t="s">
        <v>1766</v>
      </c>
      <c r="J1214" s="4" t="s">
        <v>1733</v>
      </c>
      <c r="K1214" s="6">
        <v>79</v>
      </c>
      <c r="L1214" s="6">
        <v>31</v>
      </c>
      <c r="M1214" s="6">
        <v>0</v>
      </c>
      <c r="N1214" s="11">
        <v>31</v>
      </c>
      <c r="O1214" s="9">
        <v>39.200000000000003</v>
      </c>
      <c r="P1214" s="9">
        <v>0</v>
      </c>
      <c r="Q1214" s="4" t="s">
        <v>16</v>
      </c>
      <c r="R1214" s="4"/>
      <c r="S1214" s="1"/>
    </row>
    <row r="1215" spans="1:19" ht="28.5">
      <c r="A1215" s="1"/>
      <c r="B1215" s="5" t="s">
        <v>16</v>
      </c>
      <c r="C1215" s="6"/>
      <c r="D1215" s="6"/>
      <c r="E1215" s="6"/>
      <c r="F1215" s="7" t="s">
        <v>16</v>
      </c>
      <c r="G1215" s="6"/>
      <c r="H1215" s="7" t="s">
        <v>16</v>
      </c>
      <c r="I1215" s="4" t="s">
        <v>1772</v>
      </c>
      <c r="J1215" s="4" t="s">
        <v>1773</v>
      </c>
      <c r="K1215" s="6">
        <v>798</v>
      </c>
      <c r="L1215" s="6">
        <v>798</v>
      </c>
      <c r="M1215" s="6">
        <v>798</v>
      </c>
      <c r="N1215" s="11">
        <v>798</v>
      </c>
      <c r="O1215" s="7" t="s">
        <v>57</v>
      </c>
      <c r="P1215" s="9">
        <v>0</v>
      </c>
      <c r="Q1215" s="4" t="s">
        <v>16</v>
      </c>
      <c r="R1215" s="4"/>
      <c r="S1215" s="1"/>
    </row>
    <row r="1216" spans="1:19" ht="28.5">
      <c r="A1216" s="4" t="s">
        <v>1780</v>
      </c>
      <c r="B1216" s="5" t="s">
        <v>429</v>
      </c>
      <c r="C1216" s="6">
        <v>127971150</v>
      </c>
      <c r="D1216" s="6">
        <v>377347740</v>
      </c>
      <c r="E1216" s="6">
        <v>249376590</v>
      </c>
      <c r="F1216" s="8">
        <v>194.9</v>
      </c>
      <c r="G1216" s="6">
        <v>524167506</v>
      </c>
      <c r="H1216" s="8">
        <v>72</v>
      </c>
      <c r="I1216" s="4" t="s">
        <v>16</v>
      </c>
      <c r="J1216" s="4" t="s">
        <v>16</v>
      </c>
      <c r="K1216" s="6"/>
      <c r="L1216" s="6"/>
      <c r="M1216" s="6"/>
      <c r="N1216" s="11"/>
      <c r="O1216" s="7" t="s">
        <v>16</v>
      </c>
      <c r="P1216" s="7" t="s">
        <v>16</v>
      </c>
      <c r="Q1216" s="4" t="s">
        <v>16</v>
      </c>
      <c r="R1216" s="4"/>
      <c r="S1216" s="1"/>
    </row>
    <row r="1217" spans="1:19" ht="28.5">
      <c r="A1217" s="1"/>
      <c r="B1217" s="5" t="s">
        <v>16</v>
      </c>
      <c r="C1217" s="6"/>
      <c r="D1217" s="6"/>
      <c r="E1217" s="6"/>
      <c r="F1217" s="7" t="s">
        <v>16</v>
      </c>
      <c r="G1217" s="6"/>
      <c r="H1217" s="7" t="s">
        <v>16</v>
      </c>
      <c r="I1217" s="4" t="s">
        <v>1766</v>
      </c>
      <c r="J1217" s="4" t="s">
        <v>1733</v>
      </c>
      <c r="K1217" s="6">
        <v>120</v>
      </c>
      <c r="L1217" s="6">
        <v>113</v>
      </c>
      <c r="M1217" s="6">
        <v>73</v>
      </c>
      <c r="N1217" s="11">
        <v>40</v>
      </c>
      <c r="O1217" s="9">
        <v>33.299999999999997</v>
      </c>
      <c r="P1217" s="9">
        <v>-64.599999999999994</v>
      </c>
      <c r="Q1217" s="4" t="s">
        <v>3018</v>
      </c>
      <c r="R1217" s="4"/>
      <c r="S1217" s="1"/>
    </row>
    <row r="1218" spans="1:19" ht="28.5">
      <c r="A1218" s="1"/>
      <c r="B1218" s="5" t="s">
        <v>16</v>
      </c>
      <c r="C1218" s="6"/>
      <c r="D1218" s="6"/>
      <c r="E1218" s="6"/>
      <c r="F1218" s="7" t="s">
        <v>16</v>
      </c>
      <c r="G1218" s="6"/>
      <c r="H1218" s="7" t="s">
        <v>16</v>
      </c>
      <c r="I1218" s="4" t="s">
        <v>1772</v>
      </c>
      <c r="J1218" s="4" t="s">
        <v>1773</v>
      </c>
      <c r="K1218" s="6">
        <v>741</v>
      </c>
      <c r="L1218" s="6">
        <v>741</v>
      </c>
      <c r="M1218" s="6">
        <v>741</v>
      </c>
      <c r="N1218" s="11">
        <v>741</v>
      </c>
      <c r="O1218" s="7" t="s">
        <v>57</v>
      </c>
      <c r="P1218" s="9">
        <v>0</v>
      </c>
      <c r="Q1218" s="4" t="s">
        <v>16</v>
      </c>
      <c r="R1218" s="4"/>
      <c r="S1218" s="1"/>
    </row>
    <row r="1219" spans="1:19" ht="28.5">
      <c r="A1219" s="4" t="s">
        <v>1781</v>
      </c>
      <c r="B1219" s="5" t="s">
        <v>429</v>
      </c>
      <c r="C1219" s="6">
        <v>26885597</v>
      </c>
      <c r="D1219" s="6">
        <v>44032574</v>
      </c>
      <c r="E1219" s="6">
        <v>17146977</v>
      </c>
      <c r="F1219" s="8">
        <v>63.8</v>
      </c>
      <c r="G1219" s="6">
        <v>80694153</v>
      </c>
      <c r="H1219" s="8">
        <v>54.6</v>
      </c>
      <c r="I1219" s="4" t="s">
        <v>16</v>
      </c>
      <c r="J1219" s="4" t="s">
        <v>16</v>
      </c>
      <c r="K1219" s="6"/>
      <c r="L1219" s="6"/>
      <c r="M1219" s="6"/>
      <c r="N1219" s="11"/>
      <c r="O1219" s="7" t="s">
        <v>16</v>
      </c>
      <c r="P1219" s="7" t="s">
        <v>16</v>
      </c>
      <c r="Q1219" s="4" t="s">
        <v>16</v>
      </c>
      <c r="R1219" s="4"/>
      <c r="S1219" s="1"/>
    </row>
    <row r="1220" spans="1:19" ht="28.5">
      <c r="A1220" s="1"/>
      <c r="B1220" s="5" t="s">
        <v>16</v>
      </c>
      <c r="C1220" s="6"/>
      <c r="D1220" s="6"/>
      <c r="E1220" s="6"/>
      <c r="F1220" s="7" t="s">
        <v>16</v>
      </c>
      <c r="G1220" s="6"/>
      <c r="H1220" s="7" t="s">
        <v>16</v>
      </c>
      <c r="I1220" s="4" t="s">
        <v>1766</v>
      </c>
      <c r="J1220" s="4" t="s">
        <v>1733</v>
      </c>
      <c r="K1220" s="6">
        <v>114</v>
      </c>
      <c r="L1220" s="6">
        <v>0</v>
      </c>
      <c r="M1220" s="28" t="s">
        <v>2973</v>
      </c>
      <c r="N1220" s="11">
        <v>0</v>
      </c>
      <c r="O1220" s="7" t="s">
        <v>18</v>
      </c>
      <c r="P1220" s="9">
        <v>0</v>
      </c>
      <c r="Q1220" s="4" t="s">
        <v>16</v>
      </c>
      <c r="R1220" s="4"/>
      <c r="S1220" s="1"/>
    </row>
    <row r="1221" spans="1:19" ht="28.5">
      <c r="A1221" s="4" t="s">
        <v>1782</v>
      </c>
      <c r="B1221" s="5" t="s">
        <v>429</v>
      </c>
      <c r="C1221" s="6">
        <v>0</v>
      </c>
      <c r="D1221" s="6">
        <v>135378275</v>
      </c>
      <c r="E1221" s="6">
        <v>135378275</v>
      </c>
      <c r="F1221" s="7" t="s">
        <v>18</v>
      </c>
      <c r="G1221" s="6">
        <v>295000003</v>
      </c>
      <c r="H1221" s="8">
        <v>45.9</v>
      </c>
      <c r="I1221" s="4" t="s">
        <v>16</v>
      </c>
      <c r="J1221" s="4" t="s">
        <v>16</v>
      </c>
      <c r="K1221" s="6"/>
      <c r="L1221" s="6"/>
      <c r="M1221" s="6"/>
      <c r="N1221" s="11"/>
      <c r="O1221" s="7" t="s">
        <v>16</v>
      </c>
      <c r="P1221" s="7" t="s">
        <v>16</v>
      </c>
      <c r="Q1221" s="4" t="s">
        <v>16</v>
      </c>
      <c r="R1221" s="4"/>
      <c r="S1221" s="1"/>
    </row>
    <row r="1222" spans="1:19" ht="28.5">
      <c r="A1222" s="1"/>
      <c r="B1222" s="5" t="s">
        <v>16</v>
      </c>
      <c r="C1222" s="6"/>
      <c r="D1222" s="6"/>
      <c r="E1222" s="6"/>
      <c r="F1222" s="7" t="s">
        <v>16</v>
      </c>
      <c r="G1222" s="6"/>
      <c r="H1222" s="7" t="s">
        <v>16</v>
      </c>
      <c r="I1222" s="4" t="s">
        <v>1766</v>
      </c>
      <c r="J1222" s="4" t="s">
        <v>1733</v>
      </c>
      <c r="K1222" s="6">
        <v>12</v>
      </c>
      <c r="L1222" s="6">
        <v>11</v>
      </c>
      <c r="M1222" s="6">
        <v>0</v>
      </c>
      <c r="N1222" s="11">
        <v>0</v>
      </c>
      <c r="O1222" s="9">
        <f>+N1222/K1222*100</f>
        <v>0</v>
      </c>
      <c r="P1222" s="9">
        <f>+(N1222-L1222)/L1222*100</f>
        <v>-100</v>
      </c>
      <c r="Q1222" s="4" t="s">
        <v>3019</v>
      </c>
      <c r="R1222" s="4"/>
      <c r="S1222" s="1"/>
    </row>
    <row r="1223" spans="1:19" ht="28.5">
      <c r="A1223" s="1"/>
      <c r="B1223" s="5" t="s">
        <v>16</v>
      </c>
      <c r="C1223" s="6"/>
      <c r="D1223" s="6"/>
      <c r="E1223" s="6"/>
      <c r="F1223" s="7" t="s">
        <v>16</v>
      </c>
      <c r="G1223" s="6"/>
      <c r="H1223" s="7" t="s">
        <v>16</v>
      </c>
      <c r="I1223" s="4" t="s">
        <v>1772</v>
      </c>
      <c r="J1223" s="4" t="s">
        <v>1773</v>
      </c>
      <c r="K1223" s="6">
        <v>252</v>
      </c>
      <c r="L1223" s="6">
        <v>252</v>
      </c>
      <c r="M1223" s="6">
        <v>252</v>
      </c>
      <c r="N1223" s="11">
        <v>252</v>
      </c>
      <c r="O1223" s="7" t="s">
        <v>57</v>
      </c>
      <c r="P1223" s="9">
        <v>0</v>
      </c>
      <c r="Q1223" s="4" t="s">
        <v>16</v>
      </c>
      <c r="R1223" s="4"/>
      <c r="S1223" s="1"/>
    </row>
    <row r="1224" spans="1:19" ht="28.5">
      <c r="A1224" s="4" t="s">
        <v>1783</v>
      </c>
      <c r="B1224" s="5" t="s">
        <v>429</v>
      </c>
      <c r="C1224" s="6">
        <v>0</v>
      </c>
      <c r="D1224" s="6">
        <v>0</v>
      </c>
      <c r="E1224" s="6">
        <v>0</v>
      </c>
      <c r="F1224" s="8">
        <v>0</v>
      </c>
      <c r="G1224" s="6">
        <v>6000000</v>
      </c>
      <c r="H1224" s="7" t="s">
        <v>18</v>
      </c>
      <c r="I1224" s="4" t="s">
        <v>16</v>
      </c>
      <c r="J1224" s="4" t="s">
        <v>16</v>
      </c>
      <c r="K1224" s="6"/>
      <c r="L1224" s="6"/>
      <c r="M1224" s="6"/>
      <c r="N1224" s="11"/>
      <c r="O1224" s="7" t="s">
        <v>16</v>
      </c>
      <c r="P1224" s="7" t="s">
        <v>16</v>
      </c>
      <c r="Q1224" s="4" t="s">
        <v>16</v>
      </c>
      <c r="R1224" s="4"/>
      <c r="S1224" s="1"/>
    </row>
    <row r="1225" spans="1:19" s="23" customFormat="1" ht="30">
      <c r="A1225" s="19" t="s">
        <v>1784</v>
      </c>
      <c r="B1225" s="13" t="s">
        <v>16</v>
      </c>
      <c r="C1225" s="20"/>
      <c r="D1225" s="20"/>
      <c r="E1225" s="20"/>
      <c r="F1225" s="21" t="s">
        <v>16</v>
      </c>
      <c r="G1225" s="20"/>
      <c r="H1225" s="21" t="s">
        <v>16</v>
      </c>
      <c r="I1225" s="19" t="s">
        <v>16</v>
      </c>
      <c r="J1225" s="19" t="s">
        <v>16</v>
      </c>
      <c r="K1225" s="20"/>
      <c r="L1225" s="20"/>
      <c r="M1225" s="20"/>
      <c r="N1225" s="22"/>
      <c r="O1225" s="21" t="s">
        <v>16</v>
      </c>
      <c r="P1225" s="21" t="s">
        <v>16</v>
      </c>
      <c r="Q1225" s="19" t="s">
        <v>16</v>
      </c>
      <c r="R1225" s="19"/>
      <c r="S1225" s="18"/>
    </row>
    <row r="1226" spans="1:19">
      <c r="A1226" s="4" t="s">
        <v>1785</v>
      </c>
      <c r="B1226" s="5" t="s">
        <v>181</v>
      </c>
      <c r="C1226" s="6">
        <v>10081978</v>
      </c>
      <c r="D1226" s="6">
        <v>14231565</v>
      </c>
      <c r="E1226" s="6">
        <v>4149587</v>
      </c>
      <c r="F1226" s="8">
        <v>41.2</v>
      </c>
      <c r="G1226" s="6">
        <v>32305000</v>
      </c>
      <c r="H1226" s="8">
        <v>44.1</v>
      </c>
      <c r="I1226" s="4" t="s">
        <v>16</v>
      </c>
      <c r="J1226" s="4" t="s">
        <v>16</v>
      </c>
      <c r="K1226" s="6"/>
      <c r="L1226" s="6"/>
      <c r="M1226" s="6"/>
      <c r="N1226" s="11"/>
      <c r="O1226" s="7" t="s">
        <v>16</v>
      </c>
      <c r="P1226" s="7" t="s">
        <v>16</v>
      </c>
      <c r="Q1226" s="4" t="s">
        <v>16</v>
      </c>
      <c r="R1226" s="4"/>
      <c r="S1226" s="1"/>
    </row>
    <row r="1227" spans="1:19" ht="114">
      <c r="A1227" s="4" t="s">
        <v>1786</v>
      </c>
      <c r="B1227" s="5" t="s">
        <v>16</v>
      </c>
      <c r="C1227" s="6"/>
      <c r="D1227" s="6"/>
      <c r="E1227" s="6"/>
      <c r="F1227" s="7" t="s">
        <v>16</v>
      </c>
      <c r="G1227" s="6"/>
      <c r="H1227" s="7" t="s">
        <v>16</v>
      </c>
      <c r="I1227" s="4" t="s">
        <v>1787</v>
      </c>
      <c r="J1227" s="4" t="s">
        <v>1788</v>
      </c>
      <c r="K1227" s="6">
        <v>1337</v>
      </c>
      <c r="L1227" s="6">
        <v>640</v>
      </c>
      <c r="M1227" s="6">
        <v>931</v>
      </c>
      <c r="N1227" s="11">
        <v>1189</v>
      </c>
      <c r="O1227" s="9">
        <v>88.9</v>
      </c>
      <c r="P1227" s="9">
        <v>85.8</v>
      </c>
      <c r="Q1227" s="4" t="s">
        <v>3310</v>
      </c>
      <c r="R1227" s="4"/>
      <c r="S1227" s="1"/>
    </row>
    <row r="1228" spans="1:19" ht="28.5">
      <c r="A1228" s="1"/>
      <c r="B1228" s="5" t="s">
        <v>16</v>
      </c>
      <c r="C1228" s="6"/>
      <c r="D1228" s="6"/>
      <c r="E1228" s="6"/>
      <c r="F1228" s="7" t="s">
        <v>16</v>
      </c>
      <c r="G1228" s="6"/>
      <c r="H1228" s="7" t="s">
        <v>16</v>
      </c>
      <c r="I1228" s="4" t="s">
        <v>1789</v>
      </c>
      <c r="J1228" s="4" t="s">
        <v>1788</v>
      </c>
      <c r="K1228" s="6">
        <v>300</v>
      </c>
      <c r="L1228" s="6">
        <v>120</v>
      </c>
      <c r="M1228" s="6">
        <v>136</v>
      </c>
      <c r="N1228" s="11">
        <v>61</v>
      </c>
      <c r="O1228" s="9">
        <v>20.3</v>
      </c>
      <c r="P1228" s="9">
        <v>-49.2</v>
      </c>
      <c r="Q1228" s="4" t="s">
        <v>3309</v>
      </c>
      <c r="R1228" s="4"/>
      <c r="S1228" s="1"/>
    </row>
    <row r="1229" spans="1:19" s="23" customFormat="1" ht="30">
      <c r="A1229" s="19" t="s">
        <v>1790</v>
      </c>
      <c r="B1229" s="13" t="s">
        <v>16</v>
      </c>
      <c r="C1229" s="20"/>
      <c r="D1229" s="20"/>
      <c r="E1229" s="20"/>
      <c r="F1229" s="21" t="s">
        <v>16</v>
      </c>
      <c r="G1229" s="20"/>
      <c r="H1229" s="21" t="s">
        <v>16</v>
      </c>
      <c r="I1229" s="19" t="s">
        <v>16</v>
      </c>
      <c r="J1229" s="19" t="s">
        <v>16</v>
      </c>
      <c r="K1229" s="20"/>
      <c r="L1229" s="20"/>
      <c r="M1229" s="20"/>
      <c r="N1229" s="22"/>
      <c r="O1229" s="21" t="s">
        <v>16</v>
      </c>
      <c r="P1229" s="21" t="s">
        <v>16</v>
      </c>
      <c r="Q1229" s="19" t="s">
        <v>16</v>
      </c>
      <c r="R1229" s="19"/>
      <c r="S1229" s="18"/>
    </row>
    <row r="1230" spans="1:19" ht="42.75">
      <c r="A1230" s="4" t="s">
        <v>1791</v>
      </c>
      <c r="B1230" s="5" t="s">
        <v>1332</v>
      </c>
      <c r="C1230" s="6">
        <v>14337146</v>
      </c>
      <c r="D1230" s="6">
        <v>12345380</v>
      </c>
      <c r="E1230" s="6">
        <v>-1991766</v>
      </c>
      <c r="F1230" s="8">
        <v>-13.9</v>
      </c>
      <c r="G1230" s="6">
        <v>28000905</v>
      </c>
      <c r="H1230" s="8">
        <v>44.1</v>
      </c>
      <c r="I1230" s="4" t="s">
        <v>16</v>
      </c>
      <c r="J1230" s="4" t="s">
        <v>16</v>
      </c>
      <c r="K1230" s="6"/>
      <c r="L1230" s="6"/>
      <c r="M1230" s="6"/>
      <c r="N1230" s="11"/>
      <c r="O1230" s="7" t="s">
        <v>16</v>
      </c>
      <c r="P1230" s="7" t="s">
        <v>16</v>
      </c>
      <c r="Q1230" s="4" t="s">
        <v>16</v>
      </c>
      <c r="R1230" s="4"/>
      <c r="S1230" s="1"/>
    </row>
    <row r="1231" spans="1:19">
      <c r="A1231" s="1"/>
      <c r="B1231" s="5" t="s">
        <v>1792</v>
      </c>
      <c r="C1231" s="6">
        <v>1392921038</v>
      </c>
      <c r="D1231" s="6">
        <v>2132769503</v>
      </c>
      <c r="E1231" s="6">
        <v>739848465</v>
      </c>
      <c r="F1231" s="8">
        <v>53.1</v>
      </c>
      <c r="G1231" s="6">
        <v>4178460045</v>
      </c>
      <c r="H1231" s="8">
        <v>51</v>
      </c>
      <c r="I1231" s="4" t="s">
        <v>16</v>
      </c>
      <c r="J1231" s="4" t="s">
        <v>16</v>
      </c>
      <c r="K1231" s="6"/>
      <c r="L1231" s="6"/>
      <c r="M1231" s="6"/>
      <c r="N1231" s="11"/>
      <c r="O1231" s="7" t="s">
        <v>16</v>
      </c>
      <c r="P1231" s="7" t="s">
        <v>16</v>
      </c>
      <c r="Q1231" s="4" t="s">
        <v>16</v>
      </c>
      <c r="R1231" s="4"/>
      <c r="S1231" s="1"/>
    </row>
    <row r="1232" spans="1:19" ht="28.5">
      <c r="A1232" s="1"/>
      <c r="B1232" s="5" t="s">
        <v>16</v>
      </c>
      <c r="C1232" s="6"/>
      <c r="D1232" s="6"/>
      <c r="E1232" s="6"/>
      <c r="F1232" s="7" t="s">
        <v>16</v>
      </c>
      <c r="G1232" s="6"/>
      <c r="H1232" s="7" t="s">
        <v>16</v>
      </c>
      <c r="I1232" s="4" t="s">
        <v>1797</v>
      </c>
      <c r="J1232" s="4" t="s">
        <v>433</v>
      </c>
      <c r="K1232" s="6">
        <v>9</v>
      </c>
      <c r="L1232" s="6">
        <v>4</v>
      </c>
      <c r="M1232" s="6">
        <v>8</v>
      </c>
      <c r="N1232" s="11">
        <v>3</v>
      </c>
      <c r="O1232" s="9">
        <v>33.299999999999997</v>
      </c>
      <c r="P1232" s="9">
        <v>-25</v>
      </c>
      <c r="Q1232" s="4" t="s">
        <v>3311</v>
      </c>
      <c r="R1232" s="4"/>
      <c r="S1232" s="1"/>
    </row>
    <row r="1233" spans="1:19" ht="28.5">
      <c r="A1233" s="1"/>
      <c r="B1233" s="5" t="s">
        <v>16</v>
      </c>
      <c r="C1233" s="6"/>
      <c r="D1233" s="6"/>
      <c r="E1233" s="6"/>
      <c r="F1233" s="7" t="s">
        <v>16</v>
      </c>
      <c r="G1233" s="6"/>
      <c r="H1233" s="7" t="s">
        <v>16</v>
      </c>
      <c r="I1233" s="4" t="s">
        <v>1798</v>
      </c>
      <c r="J1233" s="4" t="s">
        <v>433</v>
      </c>
      <c r="K1233" s="6">
        <v>39</v>
      </c>
      <c r="L1233" s="6">
        <v>19</v>
      </c>
      <c r="M1233" s="6">
        <v>4</v>
      </c>
      <c r="N1233" s="11">
        <v>0</v>
      </c>
      <c r="O1233" s="7" t="s">
        <v>18</v>
      </c>
      <c r="P1233" s="7" t="s">
        <v>18</v>
      </c>
      <c r="Q1233" s="4" t="s">
        <v>3312</v>
      </c>
      <c r="R1233" s="4"/>
      <c r="S1233" s="1"/>
    </row>
    <row r="1234" spans="1:19" ht="42.75">
      <c r="A1234" s="1"/>
      <c r="B1234" s="5" t="s">
        <v>16</v>
      </c>
      <c r="C1234" s="6"/>
      <c r="D1234" s="6"/>
      <c r="E1234" s="6"/>
      <c r="F1234" s="7" t="s">
        <v>16</v>
      </c>
      <c r="G1234" s="6"/>
      <c r="H1234" s="7" t="s">
        <v>16</v>
      </c>
      <c r="I1234" s="4" t="s">
        <v>1793</v>
      </c>
      <c r="J1234" s="4" t="s">
        <v>433</v>
      </c>
      <c r="K1234" s="6">
        <v>88</v>
      </c>
      <c r="L1234" s="6">
        <v>55</v>
      </c>
      <c r="M1234" s="6">
        <v>26</v>
      </c>
      <c r="N1234" s="11">
        <v>33</v>
      </c>
      <c r="O1234" s="9">
        <v>37.5</v>
      </c>
      <c r="P1234" s="9">
        <v>-40</v>
      </c>
      <c r="Q1234" s="4" t="s">
        <v>3313</v>
      </c>
      <c r="R1234" s="4"/>
      <c r="S1234" s="1"/>
    </row>
    <row r="1235" spans="1:19" ht="42.75">
      <c r="A1235" s="1"/>
      <c r="B1235" s="5" t="s">
        <v>16</v>
      </c>
      <c r="C1235" s="6"/>
      <c r="D1235" s="6"/>
      <c r="E1235" s="6"/>
      <c r="F1235" s="7" t="s">
        <v>16</v>
      </c>
      <c r="G1235" s="6"/>
      <c r="H1235" s="7" t="s">
        <v>16</v>
      </c>
      <c r="I1235" s="4" t="s">
        <v>1794</v>
      </c>
      <c r="J1235" s="4" t="s">
        <v>433</v>
      </c>
      <c r="K1235" s="6">
        <v>7</v>
      </c>
      <c r="L1235" s="6">
        <v>5</v>
      </c>
      <c r="M1235" s="6">
        <v>3</v>
      </c>
      <c r="N1235" s="11">
        <v>3</v>
      </c>
      <c r="O1235" s="9">
        <v>42.9</v>
      </c>
      <c r="P1235" s="9">
        <v>-40</v>
      </c>
      <c r="Q1235" s="4" t="s">
        <v>3314</v>
      </c>
      <c r="R1235" s="4"/>
      <c r="S1235" s="1"/>
    </row>
    <row r="1236" spans="1:19" ht="57">
      <c r="A1236" s="1"/>
      <c r="B1236" s="5" t="s">
        <v>16</v>
      </c>
      <c r="C1236" s="6"/>
      <c r="D1236" s="6"/>
      <c r="E1236" s="6"/>
      <c r="F1236" s="7" t="s">
        <v>16</v>
      </c>
      <c r="G1236" s="6"/>
      <c r="H1236" s="7" t="s">
        <v>16</v>
      </c>
      <c r="I1236" s="4" t="s">
        <v>1795</v>
      </c>
      <c r="J1236" s="4" t="s">
        <v>433</v>
      </c>
      <c r="K1236" s="6">
        <v>4</v>
      </c>
      <c r="L1236" s="6">
        <v>2</v>
      </c>
      <c r="M1236" s="6">
        <v>0</v>
      </c>
      <c r="N1236" s="11">
        <v>0</v>
      </c>
      <c r="O1236" s="7" t="s">
        <v>18</v>
      </c>
      <c r="P1236" s="7" t="s">
        <v>18</v>
      </c>
      <c r="Q1236" s="4" t="s">
        <v>3315</v>
      </c>
      <c r="R1236" s="4"/>
      <c r="S1236" s="1"/>
    </row>
    <row r="1237" spans="1:19" ht="28.5">
      <c r="A1237" s="1"/>
      <c r="B1237" s="5" t="s">
        <v>16</v>
      </c>
      <c r="C1237" s="6"/>
      <c r="D1237" s="6"/>
      <c r="E1237" s="6"/>
      <c r="F1237" s="7" t="s">
        <v>16</v>
      </c>
      <c r="G1237" s="6"/>
      <c r="H1237" s="7" t="s">
        <v>16</v>
      </c>
      <c r="I1237" s="4" t="s">
        <v>1796</v>
      </c>
      <c r="J1237" s="4" t="s">
        <v>433</v>
      </c>
      <c r="K1237" s="6">
        <v>460</v>
      </c>
      <c r="L1237" s="6">
        <v>160</v>
      </c>
      <c r="M1237" s="6">
        <v>132</v>
      </c>
      <c r="N1237" s="11">
        <v>115</v>
      </c>
      <c r="O1237" s="9">
        <v>25</v>
      </c>
      <c r="P1237" s="9">
        <v>-28.1</v>
      </c>
      <c r="Q1237" s="4" t="s">
        <v>3316</v>
      </c>
      <c r="R1237" s="4"/>
      <c r="S1237" s="1"/>
    </row>
    <row r="1238" spans="1:19" ht="42.75">
      <c r="A1238" s="1"/>
      <c r="B1238" s="5" t="s">
        <v>16</v>
      </c>
      <c r="C1238" s="6"/>
      <c r="D1238" s="6"/>
      <c r="E1238" s="6"/>
      <c r="F1238" s="7" t="s">
        <v>16</v>
      </c>
      <c r="G1238" s="6"/>
      <c r="H1238" s="7" t="s">
        <v>16</v>
      </c>
      <c r="I1238" s="4" t="s">
        <v>1799</v>
      </c>
      <c r="J1238" s="4" t="s">
        <v>932</v>
      </c>
      <c r="K1238" s="6">
        <v>0</v>
      </c>
      <c r="L1238" s="6">
        <v>0</v>
      </c>
      <c r="M1238" s="6">
        <v>1959</v>
      </c>
      <c r="N1238" s="11">
        <v>0</v>
      </c>
      <c r="O1238" s="9">
        <v>0</v>
      </c>
      <c r="P1238" s="9">
        <v>0</v>
      </c>
      <c r="Q1238" s="4" t="s">
        <v>16</v>
      </c>
      <c r="R1238" s="4"/>
      <c r="S1238" s="1"/>
    </row>
    <row r="1239" spans="1:19" ht="57">
      <c r="A1239" s="1"/>
      <c r="B1239" s="5" t="s">
        <v>16</v>
      </c>
      <c r="C1239" s="6"/>
      <c r="D1239" s="6"/>
      <c r="E1239" s="6"/>
      <c r="F1239" s="7" t="s">
        <v>16</v>
      </c>
      <c r="G1239" s="6"/>
      <c r="H1239" s="7" t="s">
        <v>16</v>
      </c>
      <c r="I1239" s="4" t="s">
        <v>1801</v>
      </c>
      <c r="J1239" s="4" t="s">
        <v>1802</v>
      </c>
      <c r="K1239" s="6">
        <v>629244</v>
      </c>
      <c r="L1239" s="6">
        <v>315552</v>
      </c>
      <c r="M1239" s="6">
        <v>352295</v>
      </c>
      <c r="N1239" s="11">
        <v>312302</v>
      </c>
      <c r="O1239" s="9">
        <v>49.6</v>
      </c>
      <c r="P1239" s="9">
        <v>-1</v>
      </c>
      <c r="Q1239" s="4" t="s">
        <v>3317</v>
      </c>
      <c r="R1239" s="4"/>
      <c r="S1239" s="1"/>
    </row>
    <row r="1240" spans="1:19" ht="57">
      <c r="A1240" s="1"/>
      <c r="B1240" s="5" t="s">
        <v>16</v>
      </c>
      <c r="C1240" s="6"/>
      <c r="D1240" s="6"/>
      <c r="E1240" s="6"/>
      <c r="F1240" s="7" t="s">
        <v>16</v>
      </c>
      <c r="G1240" s="6"/>
      <c r="H1240" s="7" t="s">
        <v>16</v>
      </c>
      <c r="I1240" s="4" t="s">
        <v>1803</v>
      </c>
      <c r="J1240" s="4" t="s">
        <v>1802</v>
      </c>
      <c r="K1240" s="6">
        <v>1013912</v>
      </c>
      <c r="L1240" s="6">
        <v>503762</v>
      </c>
      <c r="M1240" s="6">
        <v>512194</v>
      </c>
      <c r="N1240" s="11">
        <v>492775</v>
      </c>
      <c r="O1240" s="9">
        <v>48.6</v>
      </c>
      <c r="P1240" s="9">
        <v>-2.2000000000000002</v>
      </c>
      <c r="Q1240" s="4" t="s">
        <v>3318</v>
      </c>
      <c r="R1240" s="4"/>
      <c r="S1240" s="1"/>
    </row>
    <row r="1241" spans="1:19" ht="42.75">
      <c r="A1241" s="1"/>
      <c r="B1241" s="5" t="s">
        <v>16</v>
      </c>
      <c r="C1241" s="6"/>
      <c r="D1241" s="6"/>
      <c r="E1241" s="6"/>
      <c r="F1241" s="7" t="s">
        <v>16</v>
      </c>
      <c r="G1241" s="6"/>
      <c r="H1241" s="7" t="s">
        <v>16</v>
      </c>
      <c r="I1241" s="4" t="s">
        <v>1804</v>
      </c>
      <c r="J1241" s="4" t="s">
        <v>86</v>
      </c>
      <c r="K1241" s="6">
        <v>43483</v>
      </c>
      <c r="L1241" s="6">
        <v>17161</v>
      </c>
      <c r="M1241" s="6">
        <v>6955</v>
      </c>
      <c r="N1241" s="11">
        <v>15783</v>
      </c>
      <c r="O1241" s="9">
        <v>36.299999999999997</v>
      </c>
      <c r="P1241" s="9">
        <v>-8</v>
      </c>
      <c r="Q1241" s="4" t="s">
        <v>3319</v>
      </c>
      <c r="R1241" s="4"/>
      <c r="S1241" s="1"/>
    </row>
    <row r="1242" spans="1:19" ht="42.75">
      <c r="A1242" s="1"/>
      <c r="B1242" s="5" t="s">
        <v>16</v>
      </c>
      <c r="C1242" s="6"/>
      <c r="D1242" s="6"/>
      <c r="E1242" s="6"/>
      <c r="F1242" s="7" t="s">
        <v>16</v>
      </c>
      <c r="G1242" s="6"/>
      <c r="H1242" s="7" t="s">
        <v>16</v>
      </c>
      <c r="I1242" s="4" t="s">
        <v>1805</v>
      </c>
      <c r="J1242" s="4" t="s">
        <v>1806</v>
      </c>
      <c r="K1242" s="6">
        <v>43108</v>
      </c>
      <c r="L1242" s="6">
        <v>19106</v>
      </c>
      <c r="M1242" s="6">
        <v>2277</v>
      </c>
      <c r="N1242" s="11">
        <v>14195</v>
      </c>
      <c r="O1242" s="9">
        <v>32.9</v>
      </c>
      <c r="P1242" s="9">
        <v>-25.7</v>
      </c>
      <c r="Q1242" s="4" t="s">
        <v>3320</v>
      </c>
      <c r="R1242" s="4"/>
      <c r="S1242" s="1"/>
    </row>
    <row r="1243" spans="1:19" ht="42.75">
      <c r="A1243" s="1"/>
      <c r="B1243" s="5" t="s">
        <v>16</v>
      </c>
      <c r="C1243" s="6"/>
      <c r="D1243" s="6"/>
      <c r="E1243" s="6"/>
      <c r="F1243" s="7" t="s">
        <v>16</v>
      </c>
      <c r="G1243" s="6"/>
      <c r="H1243" s="7" t="s">
        <v>16</v>
      </c>
      <c r="I1243" s="4" t="s">
        <v>1800</v>
      </c>
      <c r="J1243" s="4" t="s">
        <v>932</v>
      </c>
      <c r="K1243" s="6">
        <v>4</v>
      </c>
      <c r="L1243" s="6">
        <v>2</v>
      </c>
      <c r="M1243" s="6">
        <v>0</v>
      </c>
      <c r="N1243" s="11">
        <v>0</v>
      </c>
      <c r="O1243" s="7" t="s">
        <v>18</v>
      </c>
      <c r="P1243" s="7" t="s">
        <v>18</v>
      </c>
      <c r="Q1243" s="4" t="s">
        <v>3321</v>
      </c>
      <c r="R1243" s="4"/>
      <c r="S1243" s="1"/>
    </row>
    <row r="1244" spans="1:19" s="23" customFormat="1" ht="30">
      <c r="A1244" s="19" t="s">
        <v>1807</v>
      </c>
      <c r="B1244" s="13" t="s">
        <v>16</v>
      </c>
      <c r="C1244" s="20"/>
      <c r="D1244" s="20"/>
      <c r="E1244" s="20"/>
      <c r="F1244" s="21" t="s">
        <v>16</v>
      </c>
      <c r="G1244" s="20"/>
      <c r="H1244" s="21" t="s">
        <v>16</v>
      </c>
      <c r="I1244" s="19" t="s">
        <v>16</v>
      </c>
      <c r="J1244" s="19" t="s">
        <v>16</v>
      </c>
      <c r="K1244" s="20"/>
      <c r="L1244" s="20"/>
      <c r="M1244" s="20"/>
      <c r="N1244" s="22"/>
      <c r="O1244" s="21" t="s">
        <v>16</v>
      </c>
      <c r="P1244" s="21" t="s">
        <v>16</v>
      </c>
      <c r="Q1244" s="19" t="s">
        <v>16</v>
      </c>
      <c r="R1244" s="19"/>
      <c r="S1244" s="18"/>
    </row>
    <row r="1245" spans="1:19" ht="28.5">
      <c r="A1245" s="4" t="s">
        <v>1808</v>
      </c>
      <c r="B1245" s="5" t="s">
        <v>108</v>
      </c>
      <c r="C1245" s="6">
        <v>978578</v>
      </c>
      <c r="D1245" s="6">
        <v>598794</v>
      </c>
      <c r="E1245" s="6">
        <v>-379784</v>
      </c>
      <c r="F1245" s="8">
        <v>-38.799999999999997</v>
      </c>
      <c r="G1245" s="6">
        <v>2000000</v>
      </c>
      <c r="H1245" s="8">
        <v>29.9</v>
      </c>
      <c r="I1245" s="4" t="s">
        <v>16</v>
      </c>
      <c r="J1245" s="4" t="s">
        <v>16</v>
      </c>
      <c r="K1245" s="6"/>
      <c r="L1245" s="6"/>
      <c r="M1245" s="6"/>
      <c r="N1245" s="11"/>
      <c r="O1245" s="7" t="s">
        <v>16</v>
      </c>
      <c r="P1245" s="7" t="s">
        <v>16</v>
      </c>
      <c r="Q1245" s="4" t="s">
        <v>16</v>
      </c>
      <c r="R1245" s="4"/>
      <c r="S1245" s="1"/>
    </row>
    <row r="1246" spans="1:19">
      <c r="A1246" s="1"/>
      <c r="B1246" s="5" t="s">
        <v>570</v>
      </c>
      <c r="C1246" s="6">
        <v>12435144</v>
      </c>
      <c r="D1246" s="6">
        <v>16016226</v>
      </c>
      <c r="E1246" s="6">
        <v>3581082</v>
      </c>
      <c r="F1246" s="8">
        <v>28.8</v>
      </c>
      <c r="G1246" s="6">
        <v>36056423</v>
      </c>
      <c r="H1246" s="8">
        <v>44.4</v>
      </c>
      <c r="I1246" s="4" t="s">
        <v>16</v>
      </c>
      <c r="J1246" s="4" t="s">
        <v>16</v>
      </c>
      <c r="K1246" s="6"/>
      <c r="L1246" s="6"/>
      <c r="M1246" s="6"/>
      <c r="N1246" s="11"/>
      <c r="O1246" s="7" t="s">
        <v>16</v>
      </c>
      <c r="P1246" s="7" t="s">
        <v>16</v>
      </c>
      <c r="Q1246" s="4" t="s">
        <v>16</v>
      </c>
      <c r="R1246" s="4"/>
      <c r="S1246" s="1"/>
    </row>
    <row r="1247" spans="1:19" ht="42.75">
      <c r="A1247" s="4" t="s">
        <v>1809</v>
      </c>
      <c r="B1247" s="5" t="s">
        <v>16</v>
      </c>
      <c r="C1247" s="6"/>
      <c r="D1247" s="6"/>
      <c r="E1247" s="6"/>
      <c r="F1247" s="7" t="s">
        <v>16</v>
      </c>
      <c r="G1247" s="6"/>
      <c r="H1247" s="7" t="s">
        <v>16</v>
      </c>
      <c r="I1247" s="4" t="s">
        <v>1810</v>
      </c>
      <c r="J1247" s="4" t="s">
        <v>103</v>
      </c>
      <c r="K1247" s="6">
        <v>720</v>
      </c>
      <c r="L1247" s="6">
        <v>360</v>
      </c>
      <c r="M1247" s="6">
        <v>289</v>
      </c>
      <c r="N1247" s="11">
        <v>398</v>
      </c>
      <c r="O1247" s="9">
        <v>55.3</v>
      </c>
      <c r="P1247" s="9">
        <v>10.6</v>
      </c>
      <c r="Q1247" s="4" t="s">
        <v>3322</v>
      </c>
      <c r="R1247" s="4"/>
      <c r="S1247" s="1"/>
    </row>
    <row r="1248" spans="1:19">
      <c r="A1248" s="1"/>
      <c r="B1248" s="5" t="s">
        <v>16</v>
      </c>
      <c r="C1248" s="6"/>
      <c r="D1248" s="6"/>
      <c r="E1248" s="6"/>
      <c r="F1248" s="7" t="s">
        <v>16</v>
      </c>
      <c r="G1248" s="6"/>
      <c r="H1248" s="7" t="s">
        <v>16</v>
      </c>
      <c r="I1248" s="4" t="s">
        <v>1811</v>
      </c>
      <c r="J1248" s="4" t="s">
        <v>103</v>
      </c>
      <c r="K1248" s="6">
        <v>50</v>
      </c>
      <c r="L1248" s="6">
        <v>25</v>
      </c>
      <c r="M1248" s="6">
        <v>17</v>
      </c>
      <c r="N1248" s="11">
        <v>15</v>
      </c>
      <c r="O1248" s="9">
        <v>30</v>
      </c>
      <c r="P1248" s="9">
        <v>-40</v>
      </c>
      <c r="Q1248" s="4" t="s">
        <v>3323</v>
      </c>
      <c r="R1248" s="4"/>
      <c r="S1248" s="1"/>
    </row>
    <row r="1249" spans="1:19" ht="57">
      <c r="A1249" s="1"/>
      <c r="B1249" s="5" t="s">
        <v>16</v>
      </c>
      <c r="C1249" s="6"/>
      <c r="D1249" s="6"/>
      <c r="E1249" s="6"/>
      <c r="F1249" s="7" t="s">
        <v>16</v>
      </c>
      <c r="G1249" s="6"/>
      <c r="H1249" s="7" t="s">
        <v>16</v>
      </c>
      <c r="I1249" s="4" t="s">
        <v>1812</v>
      </c>
      <c r="J1249" s="4" t="s">
        <v>1813</v>
      </c>
      <c r="K1249" s="6">
        <v>2840</v>
      </c>
      <c r="L1249" s="6">
        <v>1420</v>
      </c>
      <c r="M1249" s="6">
        <v>1311</v>
      </c>
      <c r="N1249" s="11">
        <v>2641</v>
      </c>
      <c r="O1249" s="9">
        <v>93</v>
      </c>
      <c r="P1249" s="9">
        <v>86</v>
      </c>
      <c r="Q1249" s="4" t="s">
        <v>3324</v>
      </c>
      <c r="R1249" s="4"/>
      <c r="S1249" s="1"/>
    </row>
    <row r="1250" spans="1:19" ht="28.5">
      <c r="A1250" s="4" t="s">
        <v>1814</v>
      </c>
      <c r="B1250" s="5" t="s">
        <v>570</v>
      </c>
      <c r="C1250" s="6">
        <v>19843870</v>
      </c>
      <c r="D1250" s="6">
        <v>25841431</v>
      </c>
      <c r="E1250" s="6">
        <v>5997561</v>
      </c>
      <c r="F1250" s="8">
        <v>30.2</v>
      </c>
      <c r="G1250" s="6">
        <v>70316633</v>
      </c>
      <c r="H1250" s="8">
        <v>36.799999999999997</v>
      </c>
      <c r="I1250" s="4" t="s">
        <v>16</v>
      </c>
      <c r="J1250" s="4" t="s">
        <v>16</v>
      </c>
      <c r="K1250" s="6"/>
      <c r="L1250" s="6"/>
      <c r="M1250" s="6"/>
      <c r="N1250" s="11"/>
      <c r="O1250" s="7" t="s">
        <v>16</v>
      </c>
      <c r="P1250" s="7" t="s">
        <v>16</v>
      </c>
      <c r="Q1250" s="4" t="s">
        <v>16</v>
      </c>
      <c r="R1250" s="4"/>
      <c r="S1250" s="1"/>
    </row>
    <row r="1251" spans="1:19" ht="28.5">
      <c r="A1251" s="4" t="s">
        <v>1815</v>
      </c>
      <c r="B1251" s="5" t="s">
        <v>16</v>
      </c>
      <c r="C1251" s="6"/>
      <c r="D1251" s="6"/>
      <c r="E1251" s="6"/>
      <c r="F1251" s="7" t="s">
        <v>16</v>
      </c>
      <c r="G1251" s="6"/>
      <c r="H1251" s="7" t="s">
        <v>16</v>
      </c>
      <c r="I1251" s="4" t="s">
        <v>1816</v>
      </c>
      <c r="J1251" s="4" t="s">
        <v>1575</v>
      </c>
      <c r="K1251" s="6">
        <v>30</v>
      </c>
      <c r="L1251" s="6">
        <v>12</v>
      </c>
      <c r="M1251" s="6">
        <v>11</v>
      </c>
      <c r="N1251" s="11">
        <v>12</v>
      </c>
      <c r="O1251" s="9">
        <v>40</v>
      </c>
      <c r="P1251" s="9">
        <v>0</v>
      </c>
      <c r="Q1251" s="4" t="s">
        <v>16</v>
      </c>
      <c r="R1251" s="4"/>
      <c r="S1251" s="1"/>
    </row>
    <row r="1252" spans="1:19">
      <c r="A1252" s="1"/>
      <c r="B1252" s="5" t="s">
        <v>16</v>
      </c>
      <c r="C1252" s="6"/>
      <c r="D1252" s="6"/>
      <c r="E1252" s="6"/>
      <c r="F1252" s="7" t="s">
        <v>16</v>
      </c>
      <c r="G1252" s="6"/>
      <c r="H1252" s="7" t="s">
        <v>16</v>
      </c>
      <c r="I1252" s="4" t="s">
        <v>1817</v>
      </c>
      <c r="J1252" s="4" t="s">
        <v>1818</v>
      </c>
      <c r="K1252" s="6">
        <v>20</v>
      </c>
      <c r="L1252" s="6">
        <v>8</v>
      </c>
      <c r="M1252" s="6">
        <v>8</v>
      </c>
      <c r="N1252" s="11">
        <v>8</v>
      </c>
      <c r="O1252" s="9">
        <v>40</v>
      </c>
      <c r="P1252" s="9">
        <v>0</v>
      </c>
      <c r="Q1252" s="4" t="s">
        <v>16</v>
      </c>
      <c r="R1252" s="4"/>
      <c r="S1252" s="1"/>
    </row>
    <row r="1253" spans="1:19" ht="28.5">
      <c r="A1253" s="1"/>
      <c r="B1253" s="5" t="s">
        <v>16</v>
      </c>
      <c r="C1253" s="6"/>
      <c r="D1253" s="6"/>
      <c r="E1253" s="6"/>
      <c r="F1253" s="7" t="s">
        <v>16</v>
      </c>
      <c r="G1253" s="6"/>
      <c r="H1253" s="7" t="s">
        <v>16</v>
      </c>
      <c r="I1253" s="4" t="s">
        <v>1819</v>
      </c>
      <c r="J1253" s="4" t="s">
        <v>37</v>
      </c>
      <c r="K1253" s="6">
        <v>20</v>
      </c>
      <c r="L1253" s="6">
        <v>8</v>
      </c>
      <c r="M1253" s="6">
        <v>8</v>
      </c>
      <c r="N1253" s="11">
        <v>8</v>
      </c>
      <c r="O1253" s="9">
        <v>40</v>
      </c>
      <c r="P1253" s="9">
        <v>0</v>
      </c>
      <c r="Q1253" s="4" t="s">
        <v>16</v>
      </c>
      <c r="R1253" s="4"/>
      <c r="S1253" s="1"/>
    </row>
    <row r="1254" spans="1:19" ht="28.5">
      <c r="A1254" s="1"/>
      <c r="B1254" s="5" t="s">
        <v>16</v>
      </c>
      <c r="C1254" s="6"/>
      <c r="D1254" s="6"/>
      <c r="E1254" s="6"/>
      <c r="F1254" s="7" t="s">
        <v>16</v>
      </c>
      <c r="G1254" s="6"/>
      <c r="H1254" s="7" t="s">
        <v>16</v>
      </c>
      <c r="I1254" s="4" t="s">
        <v>1820</v>
      </c>
      <c r="J1254" s="4" t="s">
        <v>1575</v>
      </c>
      <c r="K1254" s="6">
        <v>10</v>
      </c>
      <c r="L1254" s="6">
        <v>5</v>
      </c>
      <c r="M1254" s="6">
        <v>5</v>
      </c>
      <c r="N1254" s="11">
        <v>5</v>
      </c>
      <c r="O1254" s="9">
        <v>50</v>
      </c>
      <c r="P1254" s="9">
        <v>0</v>
      </c>
      <c r="Q1254" s="4" t="s">
        <v>16</v>
      </c>
      <c r="R1254" s="4"/>
      <c r="S1254" s="1"/>
    </row>
    <row r="1255" spans="1:19" ht="28.5">
      <c r="A1255" s="1"/>
      <c r="B1255" s="5" t="s">
        <v>16</v>
      </c>
      <c r="C1255" s="6"/>
      <c r="D1255" s="6"/>
      <c r="E1255" s="6"/>
      <c r="F1255" s="7" t="s">
        <v>16</v>
      </c>
      <c r="G1255" s="6"/>
      <c r="H1255" s="7" t="s">
        <v>16</v>
      </c>
      <c r="I1255" s="4" t="s">
        <v>1821</v>
      </c>
      <c r="J1255" s="4" t="s">
        <v>1575</v>
      </c>
      <c r="K1255" s="6">
        <v>15</v>
      </c>
      <c r="L1255" s="6">
        <v>7</v>
      </c>
      <c r="M1255" s="6">
        <v>9</v>
      </c>
      <c r="N1255" s="11">
        <v>7</v>
      </c>
      <c r="O1255" s="9">
        <v>46.7</v>
      </c>
      <c r="P1255" s="9">
        <v>0</v>
      </c>
      <c r="Q1255" s="4" t="s">
        <v>16</v>
      </c>
      <c r="R1255" s="4"/>
      <c r="S1255" s="1"/>
    </row>
    <row r="1256" spans="1:19" s="23" customFormat="1" ht="30">
      <c r="A1256" s="19" t="s">
        <v>1822</v>
      </c>
      <c r="B1256" s="13" t="s">
        <v>16</v>
      </c>
      <c r="C1256" s="20"/>
      <c r="D1256" s="20"/>
      <c r="E1256" s="20"/>
      <c r="F1256" s="21" t="s">
        <v>16</v>
      </c>
      <c r="G1256" s="20"/>
      <c r="H1256" s="21" t="s">
        <v>16</v>
      </c>
      <c r="I1256" s="19" t="s">
        <v>16</v>
      </c>
      <c r="J1256" s="19" t="s">
        <v>16</v>
      </c>
      <c r="K1256" s="20"/>
      <c r="L1256" s="20"/>
      <c r="M1256" s="20"/>
      <c r="N1256" s="22"/>
      <c r="O1256" s="21" t="s">
        <v>16</v>
      </c>
      <c r="P1256" s="21" t="s">
        <v>16</v>
      </c>
      <c r="Q1256" s="19" t="s">
        <v>16</v>
      </c>
      <c r="R1256" s="19"/>
      <c r="S1256" s="18"/>
    </row>
    <row r="1257" spans="1:19" ht="28.5">
      <c r="A1257" s="4" t="s">
        <v>1823</v>
      </c>
      <c r="B1257" s="5" t="s">
        <v>108</v>
      </c>
      <c r="C1257" s="6">
        <v>127189106</v>
      </c>
      <c r="D1257" s="6">
        <v>182803819</v>
      </c>
      <c r="E1257" s="6">
        <v>55614713</v>
      </c>
      <c r="F1257" s="8">
        <v>43.7</v>
      </c>
      <c r="G1257" s="6">
        <v>368957795</v>
      </c>
      <c r="H1257" s="8">
        <v>49.5</v>
      </c>
      <c r="I1257" s="4" t="s">
        <v>16</v>
      </c>
      <c r="J1257" s="4" t="s">
        <v>16</v>
      </c>
      <c r="K1257" s="6"/>
      <c r="L1257" s="6"/>
      <c r="M1257" s="6"/>
      <c r="N1257" s="11"/>
      <c r="O1257" s="7" t="s">
        <v>16</v>
      </c>
      <c r="P1257" s="7" t="s">
        <v>16</v>
      </c>
      <c r="Q1257" s="4" t="s">
        <v>16</v>
      </c>
      <c r="R1257" s="4"/>
      <c r="S1257" s="1"/>
    </row>
    <row r="1258" spans="1:19" ht="57">
      <c r="A1258" s="4" t="s">
        <v>1824</v>
      </c>
      <c r="B1258" s="5" t="s">
        <v>16</v>
      </c>
      <c r="C1258" s="6"/>
      <c r="D1258" s="6"/>
      <c r="E1258" s="6"/>
      <c r="F1258" s="7" t="s">
        <v>16</v>
      </c>
      <c r="G1258" s="6"/>
      <c r="H1258" s="7" t="s">
        <v>16</v>
      </c>
      <c r="I1258" s="4" t="s">
        <v>1825</v>
      </c>
      <c r="J1258" s="4" t="s">
        <v>68</v>
      </c>
      <c r="K1258" s="6">
        <v>25</v>
      </c>
      <c r="L1258" s="6">
        <v>11</v>
      </c>
      <c r="M1258" s="6">
        <v>29</v>
      </c>
      <c r="N1258" s="11">
        <v>21</v>
      </c>
      <c r="O1258" s="9">
        <v>84</v>
      </c>
      <c r="P1258" s="9">
        <v>90.9</v>
      </c>
      <c r="Q1258" s="4" t="s">
        <v>3325</v>
      </c>
      <c r="R1258" s="4"/>
      <c r="S1258" s="1"/>
    </row>
    <row r="1259" spans="1:19" ht="85.5">
      <c r="A1259" s="1"/>
      <c r="B1259" s="5" t="s">
        <v>16</v>
      </c>
      <c r="C1259" s="6"/>
      <c r="D1259" s="6"/>
      <c r="E1259" s="6"/>
      <c r="F1259" s="7" t="s">
        <v>16</v>
      </c>
      <c r="G1259" s="6"/>
      <c r="H1259" s="7" t="s">
        <v>16</v>
      </c>
      <c r="I1259" s="4" t="s">
        <v>448</v>
      </c>
      <c r="J1259" s="4" t="s">
        <v>65</v>
      </c>
      <c r="K1259" s="6">
        <v>64327</v>
      </c>
      <c r="L1259" s="6">
        <v>32453</v>
      </c>
      <c r="M1259" s="6">
        <v>34266</v>
      </c>
      <c r="N1259" s="11">
        <v>29308</v>
      </c>
      <c r="O1259" s="9">
        <v>45.6</v>
      </c>
      <c r="P1259" s="9">
        <v>-9.6999999999999993</v>
      </c>
      <c r="Q1259" s="4" t="s">
        <v>3326</v>
      </c>
      <c r="R1259" s="4"/>
      <c r="S1259" s="1"/>
    </row>
    <row r="1260" spans="1:19" ht="99.75">
      <c r="A1260" s="1"/>
      <c r="B1260" s="5" t="s">
        <v>16</v>
      </c>
      <c r="C1260" s="6"/>
      <c r="D1260" s="6"/>
      <c r="E1260" s="6"/>
      <c r="F1260" s="7" t="s">
        <v>16</v>
      </c>
      <c r="G1260" s="6"/>
      <c r="H1260" s="7" t="s">
        <v>16</v>
      </c>
      <c r="I1260" s="4" t="s">
        <v>1826</v>
      </c>
      <c r="J1260" s="4" t="s">
        <v>1215</v>
      </c>
      <c r="K1260" s="6">
        <v>581</v>
      </c>
      <c r="L1260" s="6">
        <v>280</v>
      </c>
      <c r="M1260" s="6">
        <v>286</v>
      </c>
      <c r="N1260" s="11">
        <v>290</v>
      </c>
      <c r="O1260" s="9">
        <v>49.9</v>
      </c>
      <c r="P1260" s="9">
        <v>3.6</v>
      </c>
      <c r="Q1260" s="4" t="s">
        <v>3327</v>
      </c>
      <c r="R1260" s="4"/>
      <c r="S1260" s="1"/>
    </row>
    <row r="1261" spans="1:19" ht="57">
      <c r="A1261" s="1"/>
      <c r="B1261" s="5" t="s">
        <v>16</v>
      </c>
      <c r="C1261" s="6"/>
      <c r="D1261" s="6"/>
      <c r="E1261" s="6"/>
      <c r="F1261" s="7" t="s">
        <v>16</v>
      </c>
      <c r="G1261" s="6"/>
      <c r="H1261" s="7" t="s">
        <v>16</v>
      </c>
      <c r="I1261" s="4" t="s">
        <v>1827</v>
      </c>
      <c r="J1261" s="4" t="s">
        <v>1215</v>
      </c>
      <c r="K1261" s="6">
        <v>405</v>
      </c>
      <c r="L1261" s="6">
        <v>205</v>
      </c>
      <c r="M1261" s="6">
        <v>261</v>
      </c>
      <c r="N1261" s="11">
        <v>214</v>
      </c>
      <c r="O1261" s="9">
        <v>52.8</v>
      </c>
      <c r="P1261" s="9">
        <v>4.4000000000000004</v>
      </c>
      <c r="Q1261" s="4" t="s">
        <v>3328</v>
      </c>
      <c r="R1261" s="4"/>
      <c r="S1261" s="1"/>
    </row>
    <row r="1262" spans="1:19" ht="42.75">
      <c r="A1262" s="1"/>
      <c r="B1262" s="5" t="s">
        <v>16</v>
      </c>
      <c r="C1262" s="6"/>
      <c r="D1262" s="6"/>
      <c r="E1262" s="6"/>
      <c r="F1262" s="7" t="s">
        <v>16</v>
      </c>
      <c r="G1262" s="6"/>
      <c r="H1262" s="7" t="s">
        <v>16</v>
      </c>
      <c r="I1262" s="4" t="s">
        <v>1828</v>
      </c>
      <c r="J1262" s="4" t="s">
        <v>1215</v>
      </c>
      <c r="K1262" s="6">
        <v>4306</v>
      </c>
      <c r="L1262" s="6">
        <v>2159</v>
      </c>
      <c r="M1262" s="6">
        <v>1602</v>
      </c>
      <c r="N1262" s="11">
        <v>2105</v>
      </c>
      <c r="O1262" s="9">
        <v>48.9</v>
      </c>
      <c r="P1262" s="9">
        <v>-2.5</v>
      </c>
      <c r="Q1262" s="4" t="s">
        <v>3329</v>
      </c>
      <c r="R1262" s="4"/>
      <c r="S1262" s="1"/>
    </row>
    <row r="1263" spans="1:19" ht="99.75">
      <c r="A1263" s="1"/>
      <c r="B1263" s="5" t="s">
        <v>16</v>
      </c>
      <c r="C1263" s="6"/>
      <c r="D1263" s="6"/>
      <c r="E1263" s="6"/>
      <c r="F1263" s="7" t="s">
        <v>16</v>
      </c>
      <c r="G1263" s="6"/>
      <c r="H1263" s="7" t="s">
        <v>16</v>
      </c>
      <c r="I1263" s="4" t="s">
        <v>1829</v>
      </c>
      <c r="J1263" s="4" t="s">
        <v>1215</v>
      </c>
      <c r="K1263" s="6">
        <v>539</v>
      </c>
      <c r="L1263" s="6">
        <v>284</v>
      </c>
      <c r="M1263" s="6">
        <v>192</v>
      </c>
      <c r="N1263" s="11">
        <v>250</v>
      </c>
      <c r="O1263" s="9">
        <v>46.4</v>
      </c>
      <c r="P1263" s="9">
        <v>-12</v>
      </c>
      <c r="Q1263" s="4" t="s">
        <v>3330</v>
      </c>
      <c r="R1263" s="4"/>
      <c r="S1263" s="1"/>
    </row>
    <row r="1264" spans="1:19" s="23" customFormat="1" ht="30">
      <c r="A1264" s="19" t="s">
        <v>1830</v>
      </c>
      <c r="B1264" s="13" t="s">
        <v>16</v>
      </c>
      <c r="C1264" s="20"/>
      <c r="D1264" s="20"/>
      <c r="E1264" s="20"/>
      <c r="F1264" s="21" t="s">
        <v>16</v>
      </c>
      <c r="G1264" s="20"/>
      <c r="H1264" s="21" t="s">
        <v>16</v>
      </c>
      <c r="I1264" s="19" t="s">
        <v>16</v>
      </c>
      <c r="J1264" s="19" t="s">
        <v>16</v>
      </c>
      <c r="K1264" s="20"/>
      <c r="L1264" s="20"/>
      <c r="M1264" s="20"/>
      <c r="N1264" s="22"/>
      <c r="O1264" s="21" t="s">
        <v>16</v>
      </c>
      <c r="P1264" s="21" t="s">
        <v>16</v>
      </c>
      <c r="Q1264" s="19" t="s">
        <v>16</v>
      </c>
      <c r="R1264" s="19"/>
      <c r="S1264" s="18"/>
    </row>
    <row r="1265" spans="1:19" ht="28.5">
      <c r="A1265" s="4" t="s">
        <v>1831</v>
      </c>
      <c r="B1265" s="5" t="s">
        <v>108</v>
      </c>
      <c r="C1265" s="6">
        <v>83221538</v>
      </c>
      <c r="D1265" s="6">
        <v>105903183</v>
      </c>
      <c r="E1265" s="6">
        <v>22681645</v>
      </c>
      <c r="F1265" s="8">
        <v>27.3</v>
      </c>
      <c r="G1265" s="6">
        <v>243810000</v>
      </c>
      <c r="H1265" s="8">
        <v>43.4</v>
      </c>
      <c r="I1265" s="4" t="s">
        <v>16</v>
      </c>
      <c r="J1265" s="4" t="s">
        <v>16</v>
      </c>
      <c r="K1265" s="6"/>
      <c r="L1265" s="6"/>
      <c r="M1265" s="6"/>
      <c r="N1265" s="11"/>
      <c r="O1265" s="7" t="s">
        <v>16</v>
      </c>
      <c r="P1265" s="7" t="s">
        <v>16</v>
      </c>
      <c r="Q1265" s="4" t="s">
        <v>16</v>
      </c>
      <c r="R1265" s="4"/>
      <c r="S1265" s="1"/>
    </row>
    <row r="1266" spans="1:19" ht="71.25">
      <c r="A1266" s="4" t="s">
        <v>1832</v>
      </c>
      <c r="B1266" s="5" t="s">
        <v>16</v>
      </c>
      <c r="C1266" s="6"/>
      <c r="D1266" s="6"/>
      <c r="E1266" s="6"/>
      <c r="F1266" s="7" t="s">
        <v>16</v>
      </c>
      <c r="G1266" s="6"/>
      <c r="H1266" s="7" t="s">
        <v>16</v>
      </c>
      <c r="I1266" s="4" t="s">
        <v>448</v>
      </c>
      <c r="J1266" s="4" t="s">
        <v>65</v>
      </c>
      <c r="K1266" s="6">
        <v>1450000</v>
      </c>
      <c r="L1266" s="6">
        <v>700000</v>
      </c>
      <c r="M1266" s="6">
        <v>885624</v>
      </c>
      <c r="N1266" s="11">
        <v>874688</v>
      </c>
      <c r="O1266" s="9">
        <v>60.3</v>
      </c>
      <c r="P1266" s="9">
        <v>25</v>
      </c>
      <c r="Q1266" s="4" t="s">
        <v>1833</v>
      </c>
      <c r="R1266" s="4"/>
      <c r="S1266" s="1"/>
    </row>
    <row r="1267" spans="1:19" ht="57">
      <c r="A1267" s="1"/>
      <c r="B1267" s="5" t="s">
        <v>16</v>
      </c>
      <c r="C1267" s="6"/>
      <c r="D1267" s="6"/>
      <c r="E1267" s="6"/>
      <c r="F1267" s="7" t="s">
        <v>16</v>
      </c>
      <c r="G1267" s="6"/>
      <c r="H1267" s="7" t="s">
        <v>16</v>
      </c>
      <c r="I1267" s="4" t="s">
        <v>1834</v>
      </c>
      <c r="J1267" s="4" t="s">
        <v>76</v>
      </c>
      <c r="K1267" s="6">
        <v>20</v>
      </c>
      <c r="L1267" s="6">
        <v>6</v>
      </c>
      <c r="M1267" s="6">
        <v>14</v>
      </c>
      <c r="N1267" s="11">
        <v>16</v>
      </c>
      <c r="O1267" s="9">
        <v>80</v>
      </c>
      <c r="P1267" s="9">
        <v>166.7</v>
      </c>
      <c r="Q1267" s="4" t="s">
        <v>3331</v>
      </c>
      <c r="R1267" s="4"/>
      <c r="S1267" s="1"/>
    </row>
    <row r="1268" spans="1:19" ht="85.5">
      <c r="A1268" s="1"/>
      <c r="B1268" s="5" t="s">
        <v>16</v>
      </c>
      <c r="C1268" s="6"/>
      <c r="D1268" s="6"/>
      <c r="E1268" s="6"/>
      <c r="F1268" s="7" t="s">
        <v>16</v>
      </c>
      <c r="G1268" s="6"/>
      <c r="H1268" s="7" t="s">
        <v>16</v>
      </c>
      <c r="I1268" s="4" t="s">
        <v>1835</v>
      </c>
      <c r="J1268" s="4" t="s">
        <v>76</v>
      </c>
      <c r="K1268" s="6">
        <v>14400</v>
      </c>
      <c r="L1268" s="6">
        <v>7200</v>
      </c>
      <c r="M1268" s="6">
        <v>1906</v>
      </c>
      <c r="N1268" s="11">
        <v>8035</v>
      </c>
      <c r="O1268" s="9">
        <v>55.8</v>
      </c>
      <c r="P1268" s="9">
        <v>11.6</v>
      </c>
      <c r="Q1268" s="4" t="s">
        <v>3332</v>
      </c>
      <c r="R1268" s="4"/>
      <c r="S1268" s="1"/>
    </row>
    <row r="1269" spans="1:19" ht="28.5">
      <c r="A1269" s="1"/>
      <c r="B1269" s="5" t="s">
        <v>16</v>
      </c>
      <c r="C1269" s="6"/>
      <c r="D1269" s="6"/>
      <c r="E1269" s="6"/>
      <c r="F1269" s="7" t="s">
        <v>16</v>
      </c>
      <c r="G1269" s="6"/>
      <c r="H1269" s="7" t="s">
        <v>16</v>
      </c>
      <c r="I1269" s="4" t="s">
        <v>1836</v>
      </c>
      <c r="J1269" s="4" t="s">
        <v>76</v>
      </c>
      <c r="K1269" s="6">
        <v>1120</v>
      </c>
      <c r="L1269" s="6">
        <v>560</v>
      </c>
      <c r="M1269" s="6">
        <v>542</v>
      </c>
      <c r="N1269" s="11">
        <v>558</v>
      </c>
      <c r="O1269" s="9">
        <v>49.8</v>
      </c>
      <c r="P1269" s="9">
        <v>-0.4</v>
      </c>
      <c r="Q1269" s="4" t="s">
        <v>3333</v>
      </c>
      <c r="R1269" s="4"/>
      <c r="S1269" s="1"/>
    </row>
    <row r="1270" spans="1:19" ht="28.5">
      <c r="A1270" s="1"/>
      <c r="B1270" s="5" t="s">
        <v>16</v>
      </c>
      <c r="C1270" s="6"/>
      <c r="D1270" s="6"/>
      <c r="E1270" s="6"/>
      <c r="F1270" s="7" t="s">
        <v>16</v>
      </c>
      <c r="G1270" s="6"/>
      <c r="H1270" s="7" t="s">
        <v>16</v>
      </c>
      <c r="I1270" s="4" t="s">
        <v>1837</v>
      </c>
      <c r="J1270" s="4" t="s">
        <v>1215</v>
      </c>
      <c r="K1270" s="6">
        <v>7</v>
      </c>
      <c r="L1270" s="6">
        <v>4</v>
      </c>
      <c r="M1270" s="6">
        <v>1</v>
      </c>
      <c r="N1270" s="11">
        <v>5</v>
      </c>
      <c r="O1270" s="9">
        <v>71.400000000000006</v>
      </c>
      <c r="P1270" s="9">
        <v>25</v>
      </c>
      <c r="Q1270" s="4" t="s">
        <v>3335</v>
      </c>
      <c r="R1270" s="4"/>
      <c r="S1270" s="1"/>
    </row>
    <row r="1271" spans="1:19" ht="71.25">
      <c r="A1271" s="1"/>
      <c r="B1271" s="5" t="s">
        <v>16</v>
      </c>
      <c r="C1271" s="6"/>
      <c r="D1271" s="6"/>
      <c r="E1271" s="6"/>
      <c r="F1271" s="7" t="s">
        <v>16</v>
      </c>
      <c r="G1271" s="6"/>
      <c r="H1271" s="7" t="s">
        <v>16</v>
      </c>
      <c r="I1271" s="4" t="s">
        <v>1838</v>
      </c>
      <c r="J1271" s="4" t="s">
        <v>76</v>
      </c>
      <c r="K1271" s="6">
        <v>12880</v>
      </c>
      <c r="L1271" s="6">
        <v>7790</v>
      </c>
      <c r="M1271" s="6">
        <v>1281</v>
      </c>
      <c r="N1271" s="11">
        <v>8636</v>
      </c>
      <c r="O1271" s="9">
        <v>67</v>
      </c>
      <c r="P1271" s="9">
        <v>10.9</v>
      </c>
      <c r="Q1271" s="4" t="s">
        <v>3334</v>
      </c>
      <c r="R1271" s="4"/>
      <c r="S1271" s="1"/>
    </row>
    <row r="1272" spans="1:19" ht="42.75">
      <c r="A1272" s="1"/>
      <c r="B1272" s="5" t="s">
        <v>16</v>
      </c>
      <c r="C1272" s="6"/>
      <c r="D1272" s="6"/>
      <c r="E1272" s="6"/>
      <c r="F1272" s="7" t="s">
        <v>16</v>
      </c>
      <c r="G1272" s="6"/>
      <c r="H1272" s="7" t="s">
        <v>16</v>
      </c>
      <c r="I1272" s="4" t="s">
        <v>1838</v>
      </c>
      <c r="J1272" s="4" t="s">
        <v>1215</v>
      </c>
      <c r="K1272" s="6">
        <v>17</v>
      </c>
      <c r="L1272" s="6">
        <v>10</v>
      </c>
      <c r="M1272" s="6">
        <v>6</v>
      </c>
      <c r="N1272" s="11">
        <v>11</v>
      </c>
      <c r="O1272" s="9">
        <v>64.7</v>
      </c>
      <c r="P1272" s="9">
        <v>10</v>
      </c>
      <c r="Q1272" s="4" t="s">
        <v>3336</v>
      </c>
      <c r="R1272" s="4"/>
      <c r="S1272" s="1"/>
    </row>
    <row r="1273" spans="1:19" ht="42.75">
      <c r="A1273" s="1"/>
      <c r="B1273" s="5" t="s">
        <v>16</v>
      </c>
      <c r="C1273" s="6"/>
      <c r="D1273" s="6"/>
      <c r="E1273" s="6"/>
      <c r="F1273" s="7" t="s">
        <v>16</v>
      </c>
      <c r="G1273" s="6"/>
      <c r="H1273" s="7" t="s">
        <v>16</v>
      </c>
      <c r="I1273" s="4" t="s">
        <v>1839</v>
      </c>
      <c r="J1273" s="4" t="s">
        <v>1840</v>
      </c>
      <c r="K1273" s="6">
        <v>20</v>
      </c>
      <c r="L1273" s="6">
        <v>11</v>
      </c>
      <c r="M1273" s="6">
        <v>0</v>
      </c>
      <c r="N1273" s="11">
        <v>10</v>
      </c>
      <c r="O1273" s="9">
        <v>50</v>
      </c>
      <c r="P1273" s="9">
        <v>-9.1</v>
      </c>
      <c r="Q1273" s="4" t="s">
        <v>3337</v>
      </c>
      <c r="R1273" s="4"/>
      <c r="S1273" s="1"/>
    </row>
    <row r="1274" spans="1:19" ht="28.5">
      <c r="A1274" s="1"/>
      <c r="B1274" s="5" t="s">
        <v>16</v>
      </c>
      <c r="C1274" s="6"/>
      <c r="D1274" s="6"/>
      <c r="E1274" s="6"/>
      <c r="F1274" s="7" t="s">
        <v>16</v>
      </c>
      <c r="G1274" s="6"/>
      <c r="H1274" s="7" t="s">
        <v>16</v>
      </c>
      <c r="I1274" s="4" t="s">
        <v>1841</v>
      </c>
      <c r="J1274" s="4" t="s">
        <v>76</v>
      </c>
      <c r="K1274" s="6">
        <v>13300</v>
      </c>
      <c r="L1274" s="6">
        <v>5900</v>
      </c>
      <c r="M1274" s="6">
        <v>4362</v>
      </c>
      <c r="N1274" s="11">
        <v>5100</v>
      </c>
      <c r="O1274" s="9">
        <v>38.299999999999997</v>
      </c>
      <c r="P1274" s="9">
        <v>-13.6</v>
      </c>
      <c r="Q1274" s="4" t="s">
        <v>3338</v>
      </c>
      <c r="R1274" s="4"/>
      <c r="S1274" s="1"/>
    </row>
    <row r="1275" spans="1:19" ht="42.75">
      <c r="A1275" s="1"/>
      <c r="B1275" s="5" t="s">
        <v>16</v>
      </c>
      <c r="C1275" s="6"/>
      <c r="D1275" s="6"/>
      <c r="E1275" s="6"/>
      <c r="F1275" s="7" t="s">
        <v>16</v>
      </c>
      <c r="G1275" s="6"/>
      <c r="H1275" s="7" t="s">
        <v>16</v>
      </c>
      <c r="I1275" s="4" t="s">
        <v>1842</v>
      </c>
      <c r="J1275" s="4" t="s">
        <v>1843</v>
      </c>
      <c r="K1275" s="6">
        <v>48</v>
      </c>
      <c r="L1275" s="6">
        <v>24</v>
      </c>
      <c r="M1275" s="6">
        <v>18</v>
      </c>
      <c r="N1275" s="11">
        <v>24</v>
      </c>
      <c r="O1275" s="9">
        <v>50</v>
      </c>
      <c r="P1275" s="9">
        <v>0</v>
      </c>
      <c r="Q1275" s="4"/>
      <c r="R1275" s="4"/>
      <c r="S1275" s="1"/>
    </row>
    <row r="1276" spans="1:19" ht="57">
      <c r="A1276" s="1"/>
      <c r="B1276" s="5" t="s">
        <v>16</v>
      </c>
      <c r="C1276" s="6"/>
      <c r="D1276" s="6"/>
      <c r="E1276" s="6"/>
      <c r="F1276" s="7" t="s">
        <v>16</v>
      </c>
      <c r="G1276" s="6"/>
      <c r="H1276" s="7" t="s">
        <v>16</v>
      </c>
      <c r="I1276" s="4" t="s">
        <v>1844</v>
      </c>
      <c r="J1276" s="4" t="s">
        <v>1084</v>
      </c>
      <c r="K1276" s="6">
        <v>15</v>
      </c>
      <c r="L1276" s="6">
        <v>8</v>
      </c>
      <c r="M1276" s="6">
        <v>8</v>
      </c>
      <c r="N1276" s="11">
        <v>19</v>
      </c>
      <c r="O1276" s="9">
        <v>126.7</v>
      </c>
      <c r="P1276" s="9">
        <v>137.5</v>
      </c>
      <c r="Q1276" s="4" t="s">
        <v>3339</v>
      </c>
      <c r="R1276" s="4"/>
      <c r="S1276" s="1"/>
    </row>
    <row r="1277" spans="1:19" ht="42.75">
      <c r="A1277" s="1"/>
      <c r="B1277" s="5" t="s">
        <v>16</v>
      </c>
      <c r="C1277" s="6"/>
      <c r="D1277" s="6"/>
      <c r="E1277" s="6"/>
      <c r="F1277" s="7" t="s">
        <v>16</v>
      </c>
      <c r="G1277" s="6"/>
      <c r="H1277" s="7" t="s">
        <v>16</v>
      </c>
      <c r="I1277" s="4" t="s">
        <v>1845</v>
      </c>
      <c r="J1277" s="4" t="s">
        <v>1846</v>
      </c>
      <c r="K1277" s="6">
        <v>210</v>
      </c>
      <c r="L1277" s="6">
        <v>80</v>
      </c>
      <c r="M1277" s="6">
        <v>112</v>
      </c>
      <c r="N1277" s="11">
        <v>83</v>
      </c>
      <c r="O1277" s="9">
        <v>39.5</v>
      </c>
      <c r="P1277" s="9">
        <v>3.8</v>
      </c>
      <c r="Q1277" s="4" t="s">
        <v>3340</v>
      </c>
      <c r="R1277" s="4"/>
      <c r="S1277" s="1"/>
    </row>
    <row r="1278" spans="1:19" ht="57">
      <c r="A1278" s="1"/>
      <c r="B1278" s="5" t="s">
        <v>16</v>
      </c>
      <c r="C1278" s="6"/>
      <c r="D1278" s="6"/>
      <c r="E1278" s="6"/>
      <c r="F1278" s="7" t="s">
        <v>16</v>
      </c>
      <c r="G1278" s="6"/>
      <c r="H1278" s="7" t="s">
        <v>16</v>
      </c>
      <c r="I1278" s="4" t="s">
        <v>1847</v>
      </c>
      <c r="J1278" s="4" t="s">
        <v>76</v>
      </c>
      <c r="K1278" s="6">
        <v>4900</v>
      </c>
      <c r="L1278" s="6">
        <v>3200</v>
      </c>
      <c r="M1278" s="6">
        <v>6183</v>
      </c>
      <c r="N1278" s="11">
        <v>5002</v>
      </c>
      <c r="O1278" s="9">
        <v>102.1</v>
      </c>
      <c r="P1278" s="9">
        <v>56.3</v>
      </c>
      <c r="Q1278" s="4" t="s">
        <v>3341</v>
      </c>
      <c r="R1278" s="4"/>
      <c r="S1278" s="1"/>
    </row>
    <row r="1279" spans="1:19" s="23" customFormat="1" ht="30">
      <c r="A1279" s="19" t="s">
        <v>1848</v>
      </c>
      <c r="B1279" s="13" t="s">
        <v>16</v>
      </c>
      <c r="C1279" s="20"/>
      <c r="D1279" s="20"/>
      <c r="E1279" s="20"/>
      <c r="F1279" s="21" t="s">
        <v>16</v>
      </c>
      <c r="G1279" s="20"/>
      <c r="H1279" s="21" t="s">
        <v>16</v>
      </c>
      <c r="I1279" s="19" t="s">
        <v>16</v>
      </c>
      <c r="J1279" s="19" t="s">
        <v>16</v>
      </c>
      <c r="K1279" s="20"/>
      <c r="L1279" s="20"/>
      <c r="M1279" s="20"/>
      <c r="N1279" s="22"/>
      <c r="O1279" s="21" t="s">
        <v>16</v>
      </c>
      <c r="P1279" s="21" t="s">
        <v>16</v>
      </c>
      <c r="Q1279" s="19" t="s">
        <v>16</v>
      </c>
      <c r="R1279" s="19"/>
      <c r="S1279" s="18"/>
    </row>
    <row r="1280" spans="1:19" ht="28.5">
      <c r="A1280" s="4" t="s">
        <v>1849</v>
      </c>
      <c r="B1280" s="5" t="s">
        <v>108</v>
      </c>
      <c r="C1280" s="6">
        <v>18965815</v>
      </c>
      <c r="D1280" s="6">
        <v>27179323</v>
      </c>
      <c r="E1280" s="6">
        <v>8213508</v>
      </c>
      <c r="F1280" s="8">
        <v>43.3</v>
      </c>
      <c r="G1280" s="6">
        <v>62854000</v>
      </c>
      <c r="H1280" s="8">
        <v>43.2</v>
      </c>
      <c r="I1280" s="4" t="s">
        <v>16</v>
      </c>
      <c r="J1280" s="4" t="s">
        <v>16</v>
      </c>
      <c r="K1280" s="6"/>
      <c r="L1280" s="6"/>
      <c r="M1280" s="6"/>
      <c r="N1280" s="11"/>
      <c r="O1280" s="7" t="s">
        <v>16</v>
      </c>
      <c r="P1280" s="7" t="s">
        <v>16</v>
      </c>
      <c r="Q1280" s="4" t="s">
        <v>16</v>
      </c>
      <c r="R1280" s="4"/>
      <c r="S1280" s="1"/>
    </row>
    <row r="1281" spans="1:19" ht="85.5">
      <c r="A1281" s="4" t="s">
        <v>1850</v>
      </c>
      <c r="B1281" s="5" t="s">
        <v>16</v>
      </c>
      <c r="C1281" s="6"/>
      <c r="D1281" s="6"/>
      <c r="E1281" s="6"/>
      <c r="F1281" s="7" t="s">
        <v>16</v>
      </c>
      <c r="G1281" s="6"/>
      <c r="H1281" s="7" t="s">
        <v>16</v>
      </c>
      <c r="I1281" s="4" t="s">
        <v>1851</v>
      </c>
      <c r="J1281" s="4" t="s">
        <v>1852</v>
      </c>
      <c r="K1281" s="6">
        <v>8</v>
      </c>
      <c r="L1281" s="6">
        <v>4</v>
      </c>
      <c r="M1281" s="6">
        <v>3</v>
      </c>
      <c r="N1281" s="11">
        <v>5</v>
      </c>
      <c r="O1281" s="9">
        <v>62.5</v>
      </c>
      <c r="P1281" s="9">
        <v>25</v>
      </c>
      <c r="Q1281" s="4" t="s">
        <v>3342</v>
      </c>
      <c r="R1281" s="4"/>
      <c r="S1281" s="1"/>
    </row>
    <row r="1282" spans="1:19" ht="114">
      <c r="A1282" s="1"/>
      <c r="B1282" s="5" t="s">
        <v>16</v>
      </c>
      <c r="C1282" s="6"/>
      <c r="D1282" s="6"/>
      <c r="E1282" s="6"/>
      <c r="F1282" s="7" t="s">
        <v>16</v>
      </c>
      <c r="G1282" s="6"/>
      <c r="H1282" s="7" t="s">
        <v>16</v>
      </c>
      <c r="I1282" s="4" t="s">
        <v>1853</v>
      </c>
      <c r="J1282" s="4" t="s">
        <v>1854</v>
      </c>
      <c r="K1282" s="6">
        <v>39</v>
      </c>
      <c r="L1282" s="6">
        <v>19</v>
      </c>
      <c r="M1282" s="6">
        <v>14</v>
      </c>
      <c r="N1282" s="11">
        <v>13</v>
      </c>
      <c r="O1282" s="9">
        <v>33.299999999999997</v>
      </c>
      <c r="P1282" s="9">
        <v>-31.6</v>
      </c>
      <c r="Q1282" s="4" t="s">
        <v>3343</v>
      </c>
      <c r="R1282" s="4"/>
      <c r="S1282" s="1"/>
    </row>
    <row r="1283" spans="1:19" ht="71.25">
      <c r="A1283" s="1"/>
      <c r="B1283" s="5" t="s">
        <v>16</v>
      </c>
      <c r="C1283" s="6"/>
      <c r="D1283" s="6"/>
      <c r="E1283" s="6"/>
      <c r="F1283" s="7" t="s">
        <v>16</v>
      </c>
      <c r="G1283" s="6"/>
      <c r="H1283" s="7" t="s">
        <v>16</v>
      </c>
      <c r="I1283" s="4" t="s">
        <v>1855</v>
      </c>
      <c r="J1283" s="4" t="s">
        <v>257</v>
      </c>
      <c r="K1283" s="6">
        <v>106</v>
      </c>
      <c r="L1283" s="6">
        <v>53</v>
      </c>
      <c r="M1283" s="6">
        <v>59</v>
      </c>
      <c r="N1283" s="11">
        <v>57</v>
      </c>
      <c r="O1283" s="9">
        <v>53.8</v>
      </c>
      <c r="P1283" s="9">
        <v>7.5</v>
      </c>
      <c r="Q1283" s="4" t="s">
        <v>3344</v>
      </c>
      <c r="R1283" s="4"/>
      <c r="S1283" s="1"/>
    </row>
    <row r="1284" spans="1:19" ht="114">
      <c r="A1284" s="1"/>
      <c r="B1284" s="5" t="s">
        <v>16</v>
      </c>
      <c r="C1284" s="6"/>
      <c r="D1284" s="6"/>
      <c r="E1284" s="6"/>
      <c r="F1284" s="7" t="s">
        <v>16</v>
      </c>
      <c r="G1284" s="6"/>
      <c r="H1284" s="7" t="s">
        <v>16</v>
      </c>
      <c r="I1284" s="4" t="s">
        <v>1856</v>
      </c>
      <c r="J1284" s="4" t="s">
        <v>1633</v>
      </c>
      <c r="K1284" s="6">
        <v>68</v>
      </c>
      <c r="L1284" s="6">
        <v>35</v>
      </c>
      <c r="M1284" s="6">
        <v>43</v>
      </c>
      <c r="N1284" s="11">
        <v>53</v>
      </c>
      <c r="O1284" s="9">
        <v>77.900000000000006</v>
      </c>
      <c r="P1284" s="9">
        <v>51.4</v>
      </c>
      <c r="Q1284" s="4" t="s">
        <v>3345</v>
      </c>
      <c r="R1284" s="4"/>
      <c r="S1284" s="1"/>
    </row>
    <row r="1285" spans="1:19" ht="42.75">
      <c r="A1285" s="1"/>
      <c r="B1285" s="5" t="s">
        <v>16</v>
      </c>
      <c r="C1285" s="6"/>
      <c r="D1285" s="6"/>
      <c r="E1285" s="6"/>
      <c r="F1285" s="7" t="s">
        <v>16</v>
      </c>
      <c r="G1285" s="6"/>
      <c r="H1285" s="7" t="s">
        <v>16</v>
      </c>
      <c r="I1285" s="4" t="s">
        <v>1857</v>
      </c>
      <c r="J1285" s="4" t="s">
        <v>1633</v>
      </c>
      <c r="K1285" s="6">
        <v>25</v>
      </c>
      <c r="L1285" s="6">
        <v>9</v>
      </c>
      <c r="M1285" s="6">
        <v>8</v>
      </c>
      <c r="N1285" s="11">
        <v>9</v>
      </c>
      <c r="O1285" s="9">
        <v>36</v>
      </c>
      <c r="P1285" s="9">
        <v>0</v>
      </c>
      <c r="Q1285" s="4" t="s">
        <v>16</v>
      </c>
      <c r="R1285" s="4"/>
      <c r="S1285" s="1"/>
    </row>
    <row r="1286" spans="1:19" ht="42.75">
      <c r="A1286" s="1"/>
      <c r="B1286" s="5" t="s">
        <v>16</v>
      </c>
      <c r="C1286" s="6"/>
      <c r="D1286" s="6"/>
      <c r="E1286" s="6"/>
      <c r="F1286" s="7" t="s">
        <v>16</v>
      </c>
      <c r="G1286" s="6"/>
      <c r="H1286" s="7" t="s">
        <v>16</v>
      </c>
      <c r="I1286" s="4" t="s">
        <v>1858</v>
      </c>
      <c r="J1286" s="4" t="s">
        <v>1633</v>
      </c>
      <c r="K1286" s="6">
        <v>17</v>
      </c>
      <c r="L1286" s="6">
        <v>1</v>
      </c>
      <c r="M1286" s="6">
        <v>2</v>
      </c>
      <c r="N1286" s="11">
        <v>3</v>
      </c>
      <c r="O1286" s="9">
        <v>17.600000000000001</v>
      </c>
      <c r="P1286" s="9">
        <v>200</v>
      </c>
      <c r="Q1286" s="4" t="s">
        <v>3346</v>
      </c>
      <c r="R1286" s="4"/>
      <c r="S1286" s="1"/>
    </row>
    <row r="1287" spans="1:19" ht="28.5">
      <c r="A1287" s="1"/>
      <c r="B1287" s="5" t="s">
        <v>16</v>
      </c>
      <c r="C1287" s="6"/>
      <c r="D1287" s="6"/>
      <c r="E1287" s="6"/>
      <c r="F1287" s="7" t="s">
        <v>16</v>
      </c>
      <c r="G1287" s="6"/>
      <c r="H1287" s="7" t="s">
        <v>16</v>
      </c>
      <c r="I1287" s="4" t="s">
        <v>1859</v>
      </c>
      <c r="J1287" s="4" t="s">
        <v>1633</v>
      </c>
      <c r="K1287" s="6">
        <v>12</v>
      </c>
      <c r="L1287" s="6">
        <v>2</v>
      </c>
      <c r="M1287" s="6">
        <v>2</v>
      </c>
      <c r="N1287" s="11">
        <v>2</v>
      </c>
      <c r="O1287" s="9">
        <v>16.7</v>
      </c>
      <c r="P1287" s="9">
        <v>0</v>
      </c>
      <c r="Q1287" s="4" t="s">
        <v>16</v>
      </c>
      <c r="R1287" s="4"/>
      <c r="S1287" s="1"/>
    </row>
    <row r="1288" spans="1:19" s="23" customFormat="1" ht="60">
      <c r="A1288" s="19" t="s">
        <v>1860</v>
      </c>
      <c r="B1288" s="13" t="s">
        <v>16</v>
      </c>
      <c r="C1288" s="20">
        <f>SUM(C1004:C1287)</f>
        <v>59642856867</v>
      </c>
      <c r="D1288" s="20">
        <f>SUM(D1004:D1287)</f>
        <v>79567708780</v>
      </c>
      <c r="E1288" s="20">
        <f>+D1288-C1288</f>
        <v>19924851913</v>
      </c>
      <c r="F1288" s="21" t="s">
        <v>16</v>
      </c>
      <c r="G1288" s="20">
        <f>SUM(G1004:G1287)</f>
        <v>134767004362</v>
      </c>
      <c r="H1288" s="21" t="s">
        <v>16</v>
      </c>
      <c r="I1288" s="19" t="s">
        <v>16</v>
      </c>
      <c r="J1288" s="19" t="s">
        <v>16</v>
      </c>
      <c r="K1288" s="20"/>
      <c r="L1288" s="20"/>
      <c r="M1288" s="20"/>
      <c r="N1288" s="22"/>
      <c r="O1288" s="21" t="s">
        <v>16</v>
      </c>
      <c r="P1288" s="21" t="s">
        <v>16</v>
      </c>
      <c r="Q1288" s="19" t="s">
        <v>16</v>
      </c>
      <c r="R1288" s="19"/>
      <c r="S1288" s="18"/>
    </row>
    <row r="1289" spans="1:19">
      <c r="A1289" s="16" t="s">
        <v>1861</v>
      </c>
      <c r="B1289" s="17" t="s">
        <v>16</v>
      </c>
      <c r="C1289" s="17"/>
      <c r="D1289" s="17"/>
      <c r="E1289" s="17"/>
      <c r="F1289" s="17" t="s">
        <v>16</v>
      </c>
      <c r="G1289" s="17"/>
      <c r="H1289" s="17" t="s">
        <v>16</v>
      </c>
      <c r="I1289" s="17" t="s">
        <v>16</v>
      </c>
      <c r="J1289" s="17" t="s">
        <v>16</v>
      </c>
      <c r="K1289" s="17"/>
      <c r="L1289" s="17"/>
      <c r="M1289" s="17"/>
      <c r="N1289" s="17"/>
      <c r="O1289" s="17" t="s">
        <v>16</v>
      </c>
      <c r="P1289" s="17" t="s">
        <v>16</v>
      </c>
      <c r="Q1289" s="17" t="s">
        <v>16</v>
      </c>
    </row>
    <row r="1290" spans="1:19" s="23" customFormat="1" ht="15">
      <c r="A1290" s="19" t="s">
        <v>1862</v>
      </c>
      <c r="B1290" s="13" t="s">
        <v>16</v>
      </c>
      <c r="C1290" s="20"/>
      <c r="D1290" s="20"/>
      <c r="E1290" s="20"/>
      <c r="F1290" s="21" t="s">
        <v>16</v>
      </c>
      <c r="G1290" s="20"/>
      <c r="H1290" s="21" t="s">
        <v>16</v>
      </c>
      <c r="I1290" s="19" t="s">
        <v>16</v>
      </c>
      <c r="J1290" s="19" t="s">
        <v>16</v>
      </c>
      <c r="K1290" s="20"/>
      <c r="L1290" s="20"/>
      <c r="M1290" s="20"/>
      <c r="N1290" s="22"/>
      <c r="O1290" s="21" t="s">
        <v>16</v>
      </c>
      <c r="P1290" s="21" t="s">
        <v>16</v>
      </c>
      <c r="Q1290" s="19" t="s">
        <v>16</v>
      </c>
      <c r="R1290" s="19"/>
      <c r="S1290" s="18"/>
    </row>
    <row r="1291" spans="1:19" ht="28.5">
      <c r="A1291" s="4" t="s">
        <v>1863</v>
      </c>
      <c r="B1291" s="5" t="s">
        <v>570</v>
      </c>
      <c r="C1291" s="6">
        <v>39517134</v>
      </c>
      <c r="D1291" s="6">
        <v>52320171</v>
      </c>
      <c r="E1291" s="6">
        <v>12803037</v>
      </c>
      <c r="F1291" s="8">
        <v>32.4</v>
      </c>
      <c r="G1291" s="6">
        <v>124862277</v>
      </c>
      <c r="H1291" s="8">
        <v>41.9</v>
      </c>
      <c r="I1291" s="4" t="s">
        <v>16</v>
      </c>
      <c r="J1291" s="4" t="s">
        <v>16</v>
      </c>
      <c r="K1291" s="6"/>
      <c r="L1291" s="6"/>
      <c r="M1291" s="6"/>
      <c r="N1291" s="11"/>
      <c r="O1291" s="7" t="s">
        <v>16</v>
      </c>
      <c r="P1291" s="7" t="s">
        <v>16</v>
      </c>
      <c r="Q1291" s="4" t="s">
        <v>16</v>
      </c>
      <c r="R1291" s="4"/>
      <c r="S1291" s="1"/>
    </row>
    <row r="1292" spans="1:19" ht="28.5">
      <c r="A1292" s="4" t="s">
        <v>1864</v>
      </c>
      <c r="B1292" s="5" t="s">
        <v>16</v>
      </c>
      <c r="C1292" s="6"/>
      <c r="D1292" s="6"/>
      <c r="E1292" s="6"/>
      <c r="F1292" s="7" t="s">
        <v>16</v>
      </c>
      <c r="G1292" s="6"/>
      <c r="H1292" s="7" t="s">
        <v>16</v>
      </c>
      <c r="I1292" s="4" t="s">
        <v>1516</v>
      </c>
      <c r="J1292" s="4" t="s">
        <v>25</v>
      </c>
      <c r="K1292" s="6">
        <v>21000</v>
      </c>
      <c r="L1292" s="6">
        <v>11400</v>
      </c>
      <c r="M1292" s="6">
        <v>11902</v>
      </c>
      <c r="N1292" s="11">
        <v>2792</v>
      </c>
      <c r="O1292" s="9">
        <v>13.3</v>
      </c>
      <c r="P1292" s="9">
        <v>-75.5</v>
      </c>
      <c r="Q1292" s="4" t="s">
        <v>1865</v>
      </c>
      <c r="R1292" s="4"/>
      <c r="S1292" s="1"/>
    </row>
    <row r="1293" spans="1:19">
      <c r="A1293" s="1"/>
      <c r="B1293" s="5" t="s">
        <v>16</v>
      </c>
      <c r="C1293" s="6"/>
      <c r="D1293" s="6"/>
      <c r="E1293" s="6"/>
      <c r="F1293" s="7" t="s">
        <v>16</v>
      </c>
      <c r="G1293" s="6"/>
      <c r="H1293" s="7" t="s">
        <v>16</v>
      </c>
      <c r="I1293" s="4" t="s">
        <v>1866</v>
      </c>
      <c r="J1293" s="4" t="s">
        <v>1867</v>
      </c>
      <c r="K1293" s="6">
        <v>6</v>
      </c>
      <c r="L1293" s="6">
        <v>2</v>
      </c>
      <c r="M1293" s="6">
        <v>1</v>
      </c>
      <c r="N1293" s="11">
        <v>3</v>
      </c>
      <c r="O1293" s="9">
        <v>50</v>
      </c>
      <c r="P1293" s="9">
        <v>50</v>
      </c>
      <c r="Q1293" s="4" t="s">
        <v>1868</v>
      </c>
      <c r="R1293" s="4"/>
      <c r="S1293" s="1"/>
    </row>
    <row r="1294" spans="1:19">
      <c r="A1294" s="1"/>
      <c r="B1294" s="5" t="s">
        <v>16</v>
      </c>
      <c r="C1294" s="6"/>
      <c r="D1294" s="6"/>
      <c r="E1294" s="6"/>
      <c r="F1294" s="7" t="s">
        <v>16</v>
      </c>
      <c r="G1294" s="6"/>
      <c r="H1294" s="7" t="s">
        <v>16</v>
      </c>
      <c r="I1294" s="4" t="s">
        <v>62</v>
      </c>
      <c r="J1294" s="4" t="s">
        <v>1565</v>
      </c>
      <c r="K1294" s="6">
        <v>100</v>
      </c>
      <c r="L1294" s="6">
        <v>101</v>
      </c>
      <c r="M1294" s="6">
        <v>163</v>
      </c>
      <c r="N1294" s="11">
        <v>99</v>
      </c>
      <c r="O1294" s="7" t="s">
        <v>57</v>
      </c>
      <c r="P1294" s="9">
        <v>-2</v>
      </c>
      <c r="Q1294" s="4" t="s">
        <v>1869</v>
      </c>
      <c r="R1294" s="4"/>
      <c r="S1294" s="1"/>
    </row>
    <row r="1295" spans="1:19" ht="28.5">
      <c r="A1295" s="1"/>
      <c r="B1295" s="5" t="s">
        <v>16</v>
      </c>
      <c r="C1295" s="6"/>
      <c r="D1295" s="6"/>
      <c r="E1295" s="6"/>
      <c r="F1295" s="7" t="s">
        <v>16</v>
      </c>
      <c r="G1295" s="6"/>
      <c r="H1295" s="7" t="s">
        <v>16</v>
      </c>
      <c r="I1295" s="4" t="s">
        <v>1870</v>
      </c>
      <c r="J1295" s="4" t="s">
        <v>1871</v>
      </c>
      <c r="K1295" s="6">
        <v>48</v>
      </c>
      <c r="L1295" s="6">
        <v>20</v>
      </c>
      <c r="M1295" s="6">
        <v>26</v>
      </c>
      <c r="N1295" s="11">
        <v>33</v>
      </c>
      <c r="O1295" s="9">
        <v>68.8</v>
      </c>
      <c r="P1295" s="9">
        <v>65</v>
      </c>
      <c r="Q1295" s="4" t="s">
        <v>1872</v>
      </c>
      <c r="R1295" s="4"/>
      <c r="S1295" s="1"/>
    </row>
    <row r="1296" spans="1:19">
      <c r="A1296" s="1"/>
      <c r="B1296" s="5" t="s">
        <v>16</v>
      </c>
      <c r="C1296" s="6"/>
      <c r="D1296" s="6"/>
      <c r="E1296" s="6"/>
      <c r="F1296" s="7" t="s">
        <v>16</v>
      </c>
      <c r="G1296" s="6"/>
      <c r="H1296" s="7" t="s">
        <v>16</v>
      </c>
      <c r="I1296" s="4" t="s">
        <v>28</v>
      </c>
      <c r="J1296" s="4" t="s">
        <v>29</v>
      </c>
      <c r="K1296" s="6">
        <v>30000</v>
      </c>
      <c r="L1296" s="6">
        <v>11600</v>
      </c>
      <c r="M1296" s="6">
        <v>7147</v>
      </c>
      <c r="N1296" s="11">
        <v>9131</v>
      </c>
      <c r="O1296" s="9">
        <v>30.4</v>
      </c>
      <c r="P1296" s="9">
        <v>-21.3</v>
      </c>
      <c r="Q1296" s="4"/>
      <c r="R1296" s="4"/>
      <c r="S1296" s="1"/>
    </row>
    <row r="1297" spans="1:19">
      <c r="A1297" s="1"/>
      <c r="B1297" s="5" t="s">
        <v>16</v>
      </c>
      <c r="C1297" s="6"/>
      <c r="D1297" s="6"/>
      <c r="E1297" s="6"/>
      <c r="F1297" s="7" t="s">
        <v>16</v>
      </c>
      <c r="G1297" s="6"/>
      <c r="H1297" s="7" t="s">
        <v>16</v>
      </c>
      <c r="I1297" s="4" t="s">
        <v>1873</v>
      </c>
      <c r="J1297" s="4" t="s">
        <v>37</v>
      </c>
      <c r="K1297" s="6">
        <v>13</v>
      </c>
      <c r="L1297" s="6">
        <v>5</v>
      </c>
      <c r="M1297" s="6">
        <v>0</v>
      </c>
      <c r="N1297" s="11">
        <v>4</v>
      </c>
      <c r="O1297" s="9">
        <v>30.8</v>
      </c>
      <c r="P1297" s="9">
        <v>-20</v>
      </c>
      <c r="Q1297" s="4" t="s">
        <v>1874</v>
      </c>
      <c r="R1297" s="4"/>
      <c r="S1297" s="1"/>
    </row>
    <row r="1298" spans="1:19" s="23" customFormat="1" ht="15">
      <c r="A1298" s="19" t="s">
        <v>1875</v>
      </c>
      <c r="B1298" s="13" t="s">
        <v>16</v>
      </c>
      <c r="C1298" s="20"/>
      <c r="D1298" s="20"/>
      <c r="E1298" s="20"/>
      <c r="F1298" s="21" t="s">
        <v>16</v>
      </c>
      <c r="G1298" s="20"/>
      <c r="H1298" s="21" t="s">
        <v>16</v>
      </c>
      <c r="I1298" s="19" t="s">
        <v>16</v>
      </c>
      <c r="J1298" s="19" t="s">
        <v>16</v>
      </c>
      <c r="K1298" s="20"/>
      <c r="L1298" s="20"/>
      <c r="M1298" s="20"/>
      <c r="N1298" s="22"/>
      <c r="O1298" s="21" t="s">
        <v>16</v>
      </c>
      <c r="P1298" s="21" t="s">
        <v>16</v>
      </c>
      <c r="Q1298" s="19" t="s">
        <v>16</v>
      </c>
      <c r="R1298" s="19"/>
      <c r="S1298" s="18"/>
    </row>
    <row r="1299" spans="1:19" ht="28.5">
      <c r="A1299" s="4" t="s">
        <v>1876</v>
      </c>
      <c r="B1299" s="5" t="s">
        <v>52</v>
      </c>
      <c r="C1299" s="6">
        <v>158691404</v>
      </c>
      <c r="D1299" s="6">
        <v>160917534</v>
      </c>
      <c r="E1299" s="6">
        <v>2226130</v>
      </c>
      <c r="F1299" s="8">
        <v>1.4</v>
      </c>
      <c r="G1299" s="6">
        <v>330000000</v>
      </c>
      <c r="H1299" s="8">
        <v>48.8</v>
      </c>
      <c r="I1299" s="4" t="s">
        <v>16</v>
      </c>
      <c r="J1299" s="4" t="s">
        <v>16</v>
      </c>
      <c r="K1299" s="6"/>
      <c r="L1299" s="6"/>
      <c r="M1299" s="6"/>
      <c r="N1299" s="11"/>
      <c r="O1299" s="7" t="s">
        <v>16</v>
      </c>
      <c r="P1299" s="7" t="s">
        <v>16</v>
      </c>
      <c r="Q1299" s="4" t="s">
        <v>16</v>
      </c>
      <c r="R1299" s="4"/>
      <c r="S1299" s="1"/>
    </row>
    <row r="1300" spans="1:19">
      <c r="A1300" s="1"/>
      <c r="B1300" s="5" t="s">
        <v>22</v>
      </c>
      <c r="C1300" s="6">
        <v>15007471541</v>
      </c>
      <c r="D1300" s="6">
        <v>20429260934</v>
      </c>
      <c r="E1300" s="6">
        <v>5421789393</v>
      </c>
      <c r="F1300" s="8">
        <v>36.1</v>
      </c>
      <c r="G1300" s="6">
        <v>41463495621</v>
      </c>
      <c r="H1300" s="8">
        <v>49.3</v>
      </c>
      <c r="I1300" s="4" t="s">
        <v>16</v>
      </c>
      <c r="J1300" s="4" t="s">
        <v>16</v>
      </c>
      <c r="K1300" s="6"/>
      <c r="L1300" s="6"/>
      <c r="M1300" s="6"/>
      <c r="N1300" s="11"/>
      <c r="O1300" s="7" t="s">
        <v>16</v>
      </c>
      <c r="P1300" s="7" t="s">
        <v>16</v>
      </c>
      <c r="Q1300" s="4" t="s">
        <v>16</v>
      </c>
      <c r="R1300" s="4"/>
      <c r="S1300" s="1"/>
    </row>
    <row r="1301" spans="1:19">
      <c r="A1301" s="1"/>
      <c r="B1301" s="5" t="s">
        <v>570</v>
      </c>
      <c r="C1301" s="6">
        <v>57323683</v>
      </c>
      <c r="D1301" s="6">
        <v>58896448</v>
      </c>
      <c r="E1301" s="6">
        <v>1572765</v>
      </c>
      <c r="F1301" s="8">
        <v>2.7</v>
      </c>
      <c r="G1301" s="6">
        <v>313959013</v>
      </c>
      <c r="H1301" s="8">
        <v>18.8</v>
      </c>
      <c r="I1301" s="4" t="s">
        <v>16</v>
      </c>
      <c r="J1301" s="4" t="s">
        <v>16</v>
      </c>
      <c r="K1301" s="6"/>
      <c r="L1301" s="6"/>
      <c r="M1301" s="6"/>
      <c r="N1301" s="11"/>
      <c r="O1301" s="7" t="s">
        <v>16</v>
      </c>
      <c r="P1301" s="7" t="s">
        <v>16</v>
      </c>
      <c r="Q1301" s="4" t="s">
        <v>16</v>
      </c>
      <c r="R1301" s="4"/>
      <c r="S1301" s="1"/>
    </row>
    <row r="1302" spans="1:19" ht="42.75">
      <c r="A1302" s="1"/>
      <c r="B1302" s="5" t="s">
        <v>16</v>
      </c>
      <c r="C1302" s="6"/>
      <c r="D1302" s="6"/>
      <c r="E1302" s="6"/>
      <c r="F1302" s="7" t="s">
        <v>16</v>
      </c>
      <c r="G1302" s="6"/>
      <c r="H1302" s="7" t="s">
        <v>16</v>
      </c>
      <c r="I1302" s="4" t="s">
        <v>1879</v>
      </c>
      <c r="J1302" s="4" t="s">
        <v>1880</v>
      </c>
      <c r="K1302" s="6">
        <v>600</v>
      </c>
      <c r="L1302" s="6">
        <v>300</v>
      </c>
      <c r="M1302" s="6">
        <v>382</v>
      </c>
      <c r="N1302" s="11">
        <v>811</v>
      </c>
      <c r="O1302" s="9">
        <v>135.19999999999999</v>
      </c>
      <c r="P1302" s="9">
        <v>170.3</v>
      </c>
      <c r="Q1302" s="4" t="s">
        <v>3553</v>
      </c>
      <c r="R1302" s="4"/>
      <c r="S1302" s="1"/>
    </row>
    <row r="1303" spans="1:19" ht="42.75">
      <c r="A1303" s="1"/>
      <c r="B1303" s="5" t="s">
        <v>16</v>
      </c>
      <c r="C1303" s="6"/>
      <c r="D1303" s="6"/>
      <c r="E1303" s="6"/>
      <c r="F1303" s="7" t="s">
        <v>16</v>
      </c>
      <c r="G1303" s="6"/>
      <c r="H1303" s="7" t="s">
        <v>16</v>
      </c>
      <c r="I1303" s="4" t="s">
        <v>1881</v>
      </c>
      <c r="J1303" s="4" t="s">
        <v>1882</v>
      </c>
      <c r="K1303" s="6">
        <v>25000</v>
      </c>
      <c r="L1303" s="6">
        <v>25000</v>
      </c>
      <c r="M1303" s="6">
        <v>0</v>
      </c>
      <c r="N1303" s="11">
        <v>0</v>
      </c>
      <c r="O1303" s="7" t="s">
        <v>18</v>
      </c>
      <c r="P1303" s="7" t="s">
        <v>18</v>
      </c>
      <c r="Q1303" s="4" t="s">
        <v>3554</v>
      </c>
      <c r="R1303" s="4"/>
      <c r="S1303" s="1"/>
    </row>
    <row r="1304" spans="1:19">
      <c r="A1304" s="1"/>
      <c r="B1304" s="5" t="s">
        <v>16</v>
      </c>
      <c r="C1304" s="6"/>
      <c r="D1304" s="6"/>
      <c r="E1304" s="6"/>
      <c r="F1304" s="7" t="s">
        <v>16</v>
      </c>
      <c r="G1304" s="6"/>
      <c r="H1304" s="7" t="s">
        <v>16</v>
      </c>
      <c r="I1304" s="4" t="s">
        <v>1883</v>
      </c>
      <c r="J1304" s="4" t="s">
        <v>37</v>
      </c>
      <c r="K1304" s="6">
        <v>2</v>
      </c>
      <c r="L1304" s="6">
        <v>0</v>
      </c>
      <c r="M1304" s="6">
        <v>1</v>
      </c>
      <c r="N1304" s="11">
        <v>0</v>
      </c>
      <c r="O1304" s="7" t="s">
        <v>18</v>
      </c>
      <c r="P1304" s="9">
        <v>0</v>
      </c>
      <c r="Q1304" s="4" t="s">
        <v>16</v>
      </c>
      <c r="R1304" s="4"/>
      <c r="S1304" s="1"/>
    </row>
    <row r="1305" spans="1:19" ht="42.75">
      <c r="A1305" s="1"/>
      <c r="B1305" s="5" t="s">
        <v>16</v>
      </c>
      <c r="C1305" s="6"/>
      <c r="D1305" s="6"/>
      <c r="E1305" s="6"/>
      <c r="F1305" s="7" t="s">
        <v>16</v>
      </c>
      <c r="G1305" s="6"/>
      <c r="H1305" s="7" t="s">
        <v>16</v>
      </c>
      <c r="I1305" s="4" t="s">
        <v>1884</v>
      </c>
      <c r="J1305" s="4" t="s">
        <v>1564</v>
      </c>
      <c r="K1305" s="6">
        <v>19286</v>
      </c>
      <c r="L1305" s="6">
        <v>19286</v>
      </c>
      <c r="M1305" s="6">
        <v>14206</v>
      </c>
      <c r="N1305" s="11">
        <v>20997</v>
      </c>
      <c r="O1305" s="9">
        <v>108.9</v>
      </c>
      <c r="P1305" s="9">
        <v>8.9</v>
      </c>
      <c r="Q1305" s="4" t="s">
        <v>3555</v>
      </c>
      <c r="R1305" s="4"/>
      <c r="S1305" s="1"/>
    </row>
    <row r="1306" spans="1:19">
      <c r="A1306" s="1"/>
      <c r="B1306" s="5" t="s">
        <v>16</v>
      </c>
      <c r="C1306" s="6"/>
      <c r="D1306" s="6"/>
      <c r="E1306" s="6"/>
      <c r="F1306" s="7" t="s">
        <v>16</v>
      </c>
      <c r="G1306" s="6"/>
      <c r="H1306" s="7" t="s">
        <v>16</v>
      </c>
      <c r="I1306" s="4" t="s">
        <v>1877</v>
      </c>
      <c r="J1306" s="4" t="s">
        <v>510</v>
      </c>
      <c r="K1306" s="6">
        <v>83801</v>
      </c>
      <c r="L1306" s="6">
        <v>0</v>
      </c>
      <c r="M1306" s="6">
        <v>0</v>
      </c>
      <c r="N1306" s="11">
        <v>0</v>
      </c>
      <c r="O1306" s="7" t="s">
        <v>18</v>
      </c>
      <c r="P1306" s="9">
        <v>0</v>
      </c>
      <c r="Q1306" s="4" t="s">
        <v>16</v>
      </c>
      <c r="R1306" s="4"/>
      <c r="S1306" s="1"/>
    </row>
    <row r="1307" spans="1:19" ht="28.5">
      <c r="A1307" s="1"/>
      <c r="B1307" s="5" t="s">
        <v>16</v>
      </c>
      <c r="C1307" s="6"/>
      <c r="D1307" s="6"/>
      <c r="E1307" s="6"/>
      <c r="F1307" s="7" t="s">
        <v>16</v>
      </c>
      <c r="G1307" s="6"/>
      <c r="H1307" s="7" t="s">
        <v>16</v>
      </c>
      <c r="I1307" s="4" t="s">
        <v>1885</v>
      </c>
      <c r="J1307" s="4" t="s">
        <v>294</v>
      </c>
      <c r="K1307" s="6">
        <v>3</v>
      </c>
      <c r="L1307" s="6">
        <v>0</v>
      </c>
      <c r="M1307" s="6">
        <v>1</v>
      </c>
      <c r="N1307" s="11">
        <v>0</v>
      </c>
      <c r="O1307" s="7" t="s">
        <v>18</v>
      </c>
      <c r="P1307" s="9">
        <v>0</v>
      </c>
      <c r="Q1307" s="4" t="s">
        <v>16</v>
      </c>
      <c r="R1307" s="4"/>
      <c r="S1307" s="1"/>
    </row>
    <row r="1308" spans="1:19" ht="42.75">
      <c r="A1308" s="1"/>
      <c r="B1308" s="5" t="s">
        <v>16</v>
      </c>
      <c r="C1308" s="6"/>
      <c r="D1308" s="6"/>
      <c r="E1308" s="6"/>
      <c r="F1308" s="7" t="s">
        <v>16</v>
      </c>
      <c r="G1308" s="6"/>
      <c r="H1308" s="7" t="s">
        <v>16</v>
      </c>
      <c r="I1308" s="4" t="s">
        <v>1886</v>
      </c>
      <c r="J1308" s="4" t="s">
        <v>103</v>
      </c>
      <c r="K1308" s="6">
        <v>1000</v>
      </c>
      <c r="L1308" s="6">
        <v>490</v>
      </c>
      <c r="M1308" s="28" t="s">
        <v>2973</v>
      </c>
      <c r="N1308" s="11">
        <v>818</v>
      </c>
      <c r="O1308" s="9">
        <v>81.8</v>
      </c>
      <c r="P1308" s="9">
        <v>66.900000000000006</v>
      </c>
      <c r="Q1308" s="4" t="s">
        <v>3556</v>
      </c>
      <c r="R1308" s="4"/>
      <c r="S1308" s="1"/>
    </row>
    <row r="1309" spans="1:19" ht="28.5">
      <c r="A1309" s="1"/>
      <c r="B1309" s="5" t="s">
        <v>16</v>
      </c>
      <c r="C1309" s="6"/>
      <c r="D1309" s="6"/>
      <c r="E1309" s="6"/>
      <c r="F1309" s="7" t="s">
        <v>16</v>
      </c>
      <c r="G1309" s="6"/>
      <c r="H1309" s="7" t="s">
        <v>16</v>
      </c>
      <c r="I1309" s="4" t="s">
        <v>1886</v>
      </c>
      <c r="J1309" s="4" t="s">
        <v>1880</v>
      </c>
      <c r="K1309" s="6">
        <v>250</v>
      </c>
      <c r="L1309" s="6">
        <v>95</v>
      </c>
      <c r="M1309" s="6">
        <v>27</v>
      </c>
      <c r="N1309" s="11">
        <v>437</v>
      </c>
      <c r="O1309" s="9">
        <v>174.8</v>
      </c>
      <c r="P1309" s="9">
        <v>360</v>
      </c>
      <c r="Q1309" s="4" t="s">
        <v>3557</v>
      </c>
      <c r="R1309" s="4"/>
      <c r="S1309" s="1"/>
    </row>
    <row r="1310" spans="1:19" ht="42.75">
      <c r="A1310" s="1"/>
      <c r="B1310" s="5" t="s">
        <v>16</v>
      </c>
      <c r="C1310" s="6"/>
      <c r="D1310" s="6"/>
      <c r="E1310" s="6"/>
      <c r="F1310" s="7" t="s">
        <v>16</v>
      </c>
      <c r="G1310" s="6"/>
      <c r="H1310" s="7" t="s">
        <v>16</v>
      </c>
      <c r="I1310" s="4" t="s">
        <v>1887</v>
      </c>
      <c r="J1310" s="4" t="s">
        <v>1564</v>
      </c>
      <c r="K1310" s="6">
        <v>31865</v>
      </c>
      <c r="L1310" s="6">
        <v>31865</v>
      </c>
      <c r="M1310" s="6">
        <v>24519</v>
      </c>
      <c r="N1310" s="11">
        <v>27842</v>
      </c>
      <c r="O1310" s="9">
        <v>87.4</v>
      </c>
      <c r="P1310" s="9">
        <v>-12.6</v>
      </c>
      <c r="Q1310" s="4" t="s">
        <v>3558</v>
      </c>
      <c r="R1310" s="4"/>
      <c r="S1310" s="1"/>
    </row>
    <row r="1311" spans="1:19" ht="42.75">
      <c r="A1311" s="1"/>
      <c r="B1311" s="5" t="s">
        <v>16</v>
      </c>
      <c r="C1311" s="6"/>
      <c r="D1311" s="6"/>
      <c r="E1311" s="6"/>
      <c r="F1311" s="7" t="s">
        <v>16</v>
      </c>
      <c r="G1311" s="6"/>
      <c r="H1311" s="7" t="s">
        <v>16</v>
      </c>
      <c r="I1311" s="4" t="s">
        <v>1888</v>
      </c>
      <c r="J1311" s="4" t="s">
        <v>1878</v>
      </c>
      <c r="K1311" s="6">
        <v>1200</v>
      </c>
      <c r="L1311" s="6">
        <v>0</v>
      </c>
      <c r="M1311" s="6">
        <v>0</v>
      </c>
      <c r="N1311" s="11">
        <v>0</v>
      </c>
      <c r="O1311" s="7" t="s">
        <v>18</v>
      </c>
      <c r="P1311" s="9">
        <v>0</v>
      </c>
      <c r="Q1311" s="4" t="s">
        <v>16</v>
      </c>
      <c r="R1311" s="4"/>
      <c r="S1311" s="1"/>
    </row>
    <row r="1312" spans="1:19" ht="42.75">
      <c r="A1312" s="1"/>
      <c r="B1312" s="5" t="s">
        <v>16</v>
      </c>
      <c r="C1312" s="6"/>
      <c r="D1312" s="6"/>
      <c r="E1312" s="6"/>
      <c r="F1312" s="7" t="s">
        <v>16</v>
      </c>
      <c r="G1312" s="6"/>
      <c r="H1312" s="7" t="s">
        <v>16</v>
      </c>
      <c r="I1312" s="4" t="s">
        <v>1889</v>
      </c>
      <c r="J1312" s="4" t="s">
        <v>1890</v>
      </c>
      <c r="K1312" s="6">
        <v>230000</v>
      </c>
      <c r="L1312" s="6">
        <v>105000</v>
      </c>
      <c r="M1312" s="28" t="s">
        <v>2973</v>
      </c>
      <c r="N1312" s="11">
        <v>88913</v>
      </c>
      <c r="O1312" s="9">
        <v>38.700000000000003</v>
      </c>
      <c r="P1312" s="9">
        <v>-15.3</v>
      </c>
      <c r="Q1312" s="26" t="s">
        <v>3559</v>
      </c>
      <c r="R1312" s="4"/>
      <c r="S1312" s="1"/>
    </row>
    <row r="1313" spans="1:19">
      <c r="A1313" s="4" t="s">
        <v>1891</v>
      </c>
      <c r="B1313" s="5" t="s">
        <v>22</v>
      </c>
      <c r="C1313" s="6">
        <v>998191804</v>
      </c>
      <c r="D1313" s="6">
        <v>1546440003</v>
      </c>
      <c r="E1313" s="6">
        <v>548248199</v>
      </c>
      <c r="F1313" s="8">
        <v>54.9</v>
      </c>
      <c r="G1313" s="6">
        <v>3775084479</v>
      </c>
      <c r="H1313" s="8">
        <v>41</v>
      </c>
      <c r="I1313" s="4" t="s">
        <v>16</v>
      </c>
      <c r="J1313" s="4" t="s">
        <v>16</v>
      </c>
      <c r="K1313" s="6"/>
      <c r="L1313" s="6"/>
      <c r="M1313" s="6"/>
      <c r="N1313" s="11"/>
      <c r="O1313" s="7" t="s">
        <v>16</v>
      </c>
      <c r="P1313" s="7" t="s">
        <v>16</v>
      </c>
      <c r="Q1313" s="4" t="s">
        <v>16</v>
      </c>
      <c r="R1313" s="4"/>
      <c r="S1313" s="1"/>
    </row>
    <row r="1314" spans="1:19" ht="57">
      <c r="A1314" s="4" t="s">
        <v>1892</v>
      </c>
      <c r="B1314" s="5" t="s">
        <v>16</v>
      </c>
      <c r="C1314" s="6"/>
      <c r="D1314" s="6"/>
      <c r="E1314" s="6"/>
      <c r="F1314" s="7" t="s">
        <v>16</v>
      </c>
      <c r="G1314" s="6"/>
      <c r="H1314" s="7" t="s">
        <v>16</v>
      </c>
      <c r="I1314" s="4" t="s">
        <v>1893</v>
      </c>
      <c r="J1314" s="4" t="s">
        <v>1894</v>
      </c>
      <c r="K1314" s="6">
        <v>45500</v>
      </c>
      <c r="L1314" s="6">
        <v>22300</v>
      </c>
      <c r="M1314" s="6">
        <v>21514</v>
      </c>
      <c r="N1314" s="11">
        <v>20229</v>
      </c>
      <c r="O1314" s="9">
        <v>44.5</v>
      </c>
      <c r="P1314" s="9">
        <v>-9.3000000000000007</v>
      </c>
      <c r="Q1314" s="4" t="s">
        <v>3560</v>
      </c>
      <c r="R1314" s="4"/>
      <c r="S1314" s="1"/>
    </row>
    <row r="1315" spans="1:19" ht="42.75">
      <c r="A1315" s="1"/>
      <c r="B1315" s="5" t="s">
        <v>16</v>
      </c>
      <c r="C1315" s="6"/>
      <c r="D1315" s="6"/>
      <c r="E1315" s="6"/>
      <c r="F1315" s="7" t="s">
        <v>16</v>
      </c>
      <c r="G1315" s="6"/>
      <c r="H1315" s="7" t="s">
        <v>16</v>
      </c>
      <c r="I1315" s="4" t="s">
        <v>1895</v>
      </c>
      <c r="J1315" s="4" t="s">
        <v>239</v>
      </c>
      <c r="K1315" s="6">
        <v>2200</v>
      </c>
      <c r="L1315" s="6">
        <v>1955</v>
      </c>
      <c r="M1315" s="6">
        <v>1905</v>
      </c>
      <c r="N1315" s="11">
        <v>2110</v>
      </c>
      <c r="O1315" s="9">
        <v>95.9</v>
      </c>
      <c r="P1315" s="9">
        <v>7.9</v>
      </c>
      <c r="Q1315" s="4" t="s">
        <v>3561</v>
      </c>
      <c r="R1315" s="4"/>
      <c r="S1315" s="1"/>
    </row>
    <row r="1316" spans="1:19" ht="28.5">
      <c r="A1316" s="1"/>
      <c r="B1316" s="5" t="s">
        <v>16</v>
      </c>
      <c r="C1316" s="6"/>
      <c r="D1316" s="6"/>
      <c r="E1316" s="6"/>
      <c r="F1316" s="7" t="s">
        <v>16</v>
      </c>
      <c r="G1316" s="6"/>
      <c r="H1316" s="7" t="s">
        <v>16</v>
      </c>
      <c r="I1316" s="4" t="s">
        <v>1896</v>
      </c>
      <c r="J1316" s="4" t="s">
        <v>172</v>
      </c>
      <c r="K1316" s="6">
        <v>70000</v>
      </c>
      <c r="L1316" s="6">
        <v>35000</v>
      </c>
      <c r="M1316" s="6">
        <v>25184</v>
      </c>
      <c r="N1316" s="11">
        <v>29000</v>
      </c>
      <c r="O1316" s="9">
        <v>41.4</v>
      </c>
      <c r="P1316" s="9">
        <v>-17.100000000000001</v>
      </c>
      <c r="Q1316" s="4" t="s">
        <v>3562</v>
      </c>
      <c r="R1316" s="4"/>
      <c r="S1316" s="1"/>
    </row>
    <row r="1317" spans="1:19" ht="28.5">
      <c r="A1317" s="1"/>
      <c r="B1317" s="5" t="s">
        <v>16</v>
      </c>
      <c r="C1317" s="6"/>
      <c r="D1317" s="6"/>
      <c r="E1317" s="6"/>
      <c r="F1317" s="7" t="s">
        <v>16</v>
      </c>
      <c r="G1317" s="6"/>
      <c r="H1317" s="7" t="s">
        <v>16</v>
      </c>
      <c r="I1317" s="4" t="s">
        <v>1897</v>
      </c>
      <c r="J1317" s="4" t="s">
        <v>1898</v>
      </c>
      <c r="K1317" s="6">
        <v>350000</v>
      </c>
      <c r="L1317" s="6">
        <v>150000</v>
      </c>
      <c r="M1317" s="6">
        <v>150000</v>
      </c>
      <c r="N1317" s="11">
        <v>150000</v>
      </c>
      <c r="O1317" s="9">
        <v>42.9</v>
      </c>
      <c r="P1317" s="9">
        <v>0</v>
      </c>
      <c r="Q1317" s="4" t="s">
        <v>16</v>
      </c>
      <c r="R1317" s="4"/>
      <c r="S1317" s="1"/>
    </row>
    <row r="1318" spans="1:19" ht="28.5">
      <c r="A1318" s="1"/>
      <c r="B1318" s="5" t="s">
        <v>16</v>
      </c>
      <c r="C1318" s="6"/>
      <c r="D1318" s="6"/>
      <c r="E1318" s="6"/>
      <c r="F1318" s="7" t="s">
        <v>16</v>
      </c>
      <c r="G1318" s="6"/>
      <c r="H1318" s="7" t="s">
        <v>16</v>
      </c>
      <c r="I1318" s="4" t="s">
        <v>1899</v>
      </c>
      <c r="J1318" s="4" t="s">
        <v>1900</v>
      </c>
      <c r="K1318" s="6">
        <v>5000000</v>
      </c>
      <c r="L1318" s="6">
        <v>0</v>
      </c>
      <c r="M1318" s="6">
        <v>0</v>
      </c>
      <c r="N1318" s="11">
        <v>0</v>
      </c>
      <c r="O1318" s="7" t="s">
        <v>18</v>
      </c>
      <c r="P1318" s="9">
        <v>0</v>
      </c>
      <c r="Q1318" s="4" t="s">
        <v>16</v>
      </c>
      <c r="R1318" s="4"/>
      <c r="S1318" s="1"/>
    </row>
    <row r="1319" spans="1:19" ht="28.5">
      <c r="A1319" s="1"/>
      <c r="B1319" s="5" t="s">
        <v>16</v>
      </c>
      <c r="C1319" s="6"/>
      <c r="D1319" s="6"/>
      <c r="E1319" s="6"/>
      <c r="F1319" s="7" t="s">
        <v>16</v>
      </c>
      <c r="G1319" s="6"/>
      <c r="H1319" s="7" t="s">
        <v>16</v>
      </c>
      <c r="I1319" s="4" t="s">
        <v>1901</v>
      </c>
      <c r="J1319" s="4" t="s">
        <v>239</v>
      </c>
      <c r="K1319" s="6">
        <v>50000</v>
      </c>
      <c r="L1319" s="6">
        <v>0</v>
      </c>
      <c r="M1319" s="6">
        <v>0</v>
      </c>
      <c r="N1319" s="11">
        <v>0</v>
      </c>
      <c r="O1319" s="7" t="s">
        <v>18</v>
      </c>
      <c r="P1319" s="9">
        <v>0</v>
      </c>
      <c r="Q1319" s="4" t="s">
        <v>16</v>
      </c>
      <c r="R1319" s="4"/>
      <c r="S1319" s="1"/>
    </row>
    <row r="1320" spans="1:19" ht="28.5">
      <c r="A1320" s="1"/>
      <c r="B1320" s="5" t="s">
        <v>16</v>
      </c>
      <c r="C1320" s="6"/>
      <c r="D1320" s="6"/>
      <c r="E1320" s="6"/>
      <c r="F1320" s="7" t="s">
        <v>16</v>
      </c>
      <c r="G1320" s="6"/>
      <c r="H1320" s="7" t="s">
        <v>16</v>
      </c>
      <c r="I1320" s="4" t="s">
        <v>1902</v>
      </c>
      <c r="J1320" s="4" t="s">
        <v>1903</v>
      </c>
      <c r="K1320" s="6">
        <v>8300</v>
      </c>
      <c r="L1320" s="6">
        <v>0</v>
      </c>
      <c r="M1320" s="6">
        <v>0</v>
      </c>
      <c r="N1320" s="11">
        <v>0</v>
      </c>
      <c r="O1320" s="7" t="s">
        <v>18</v>
      </c>
      <c r="P1320" s="9">
        <v>0</v>
      </c>
      <c r="Q1320" s="4" t="s">
        <v>16</v>
      </c>
      <c r="R1320" s="4"/>
      <c r="S1320" s="1"/>
    </row>
    <row r="1321" spans="1:19" ht="42.75">
      <c r="A1321" s="1"/>
      <c r="B1321" s="5" t="s">
        <v>16</v>
      </c>
      <c r="C1321" s="6"/>
      <c r="D1321" s="6"/>
      <c r="E1321" s="6"/>
      <c r="F1321" s="7" t="s">
        <v>16</v>
      </c>
      <c r="G1321" s="6"/>
      <c r="H1321" s="7" t="s">
        <v>16</v>
      </c>
      <c r="I1321" s="4" t="s">
        <v>1904</v>
      </c>
      <c r="J1321" s="4" t="s">
        <v>1903</v>
      </c>
      <c r="K1321" s="6">
        <v>18900</v>
      </c>
      <c r="L1321" s="6">
        <v>0</v>
      </c>
      <c r="M1321" s="6">
        <v>1577</v>
      </c>
      <c r="N1321" s="11">
        <v>0</v>
      </c>
      <c r="O1321" s="7" t="s">
        <v>18</v>
      </c>
      <c r="P1321" s="9">
        <v>0</v>
      </c>
      <c r="Q1321" s="4" t="s">
        <v>16</v>
      </c>
      <c r="R1321" s="4"/>
      <c r="S1321" s="1"/>
    </row>
    <row r="1322" spans="1:19" ht="28.5">
      <c r="A1322" s="1"/>
      <c r="B1322" s="5" t="s">
        <v>16</v>
      </c>
      <c r="C1322" s="6"/>
      <c r="D1322" s="6"/>
      <c r="E1322" s="6"/>
      <c r="F1322" s="7" t="s">
        <v>16</v>
      </c>
      <c r="G1322" s="6"/>
      <c r="H1322" s="7" t="s">
        <v>16</v>
      </c>
      <c r="I1322" s="4" t="s">
        <v>1905</v>
      </c>
      <c r="J1322" s="4" t="s">
        <v>769</v>
      </c>
      <c r="K1322" s="6">
        <v>3</v>
      </c>
      <c r="L1322" s="6">
        <v>0</v>
      </c>
      <c r="M1322" s="6">
        <v>0</v>
      </c>
      <c r="N1322" s="11">
        <v>0</v>
      </c>
      <c r="O1322" s="7" t="s">
        <v>18</v>
      </c>
      <c r="P1322" s="9">
        <v>0</v>
      </c>
      <c r="Q1322" s="4" t="s">
        <v>16</v>
      </c>
      <c r="R1322" s="4"/>
      <c r="S1322" s="1"/>
    </row>
    <row r="1323" spans="1:19" ht="28.5">
      <c r="A1323" s="1"/>
      <c r="B1323" s="5" t="s">
        <v>16</v>
      </c>
      <c r="C1323" s="6"/>
      <c r="D1323" s="6"/>
      <c r="E1323" s="6"/>
      <c r="F1323" s="7" t="s">
        <v>16</v>
      </c>
      <c r="G1323" s="6"/>
      <c r="H1323" s="7" t="s">
        <v>16</v>
      </c>
      <c r="I1323" s="4" t="s">
        <v>1906</v>
      </c>
      <c r="J1323" s="4" t="s">
        <v>769</v>
      </c>
      <c r="K1323" s="6">
        <v>10</v>
      </c>
      <c r="L1323" s="6">
        <v>0</v>
      </c>
      <c r="M1323" s="6">
        <v>0</v>
      </c>
      <c r="N1323" s="11">
        <v>0</v>
      </c>
      <c r="O1323" s="7" t="s">
        <v>18</v>
      </c>
      <c r="P1323" s="9">
        <v>0</v>
      </c>
      <c r="Q1323" s="4" t="s">
        <v>16</v>
      </c>
      <c r="R1323" s="4"/>
      <c r="S1323" s="1"/>
    </row>
    <row r="1324" spans="1:19" ht="28.5">
      <c r="A1324" s="1"/>
      <c r="B1324" s="5" t="s">
        <v>16</v>
      </c>
      <c r="C1324" s="6"/>
      <c r="D1324" s="6"/>
      <c r="E1324" s="6"/>
      <c r="F1324" s="7" t="s">
        <v>16</v>
      </c>
      <c r="G1324" s="6"/>
      <c r="H1324" s="7" t="s">
        <v>16</v>
      </c>
      <c r="I1324" s="4" t="s">
        <v>1907</v>
      </c>
      <c r="J1324" s="4" t="s">
        <v>769</v>
      </c>
      <c r="K1324" s="6">
        <v>0</v>
      </c>
      <c r="L1324" s="6">
        <v>0</v>
      </c>
      <c r="M1324" s="6">
        <v>0</v>
      </c>
      <c r="N1324" s="11">
        <v>0</v>
      </c>
      <c r="O1324" s="9">
        <v>0</v>
      </c>
      <c r="P1324" s="9">
        <v>0</v>
      </c>
      <c r="Q1324" s="4" t="s">
        <v>16</v>
      </c>
      <c r="R1324" s="4"/>
      <c r="S1324" s="1"/>
    </row>
    <row r="1325" spans="1:19" ht="42.75">
      <c r="A1325" s="1"/>
      <c r="B1325" s="5" t="s">
        <v>16</v>
      </c>
      <c r="C1325" s="6"/>
      <c r="D1325" s="6"/>
      <c r="E1325" s="6"/>
      <c r="F1325" s="7" t="s">
        <v>16</v>
      </c>
      <c r="G1325" s="6"/>
      <c r="H1325" s="7" t="s">
        <v>16</v>
      </c>
      <c r="I1325" s="4" t="s">
        <v>1908</v>
      </c>
      <c r="J1325" s="4" t="s">
        <v>769</v>
      </c>
      <c r="K1325" s="6">
        <v>164</v>
      </c>
      <c r="L1325" s="6">
        <v>54</v>
      </c>
      <c r="M1325" s="6">
        <v>15</v>
      </c>
      <c r="N1325" s="11">
        <v>30</v>
      </c>
      <c r="O1325" s="9">
        <v>18.3</v>
      </c>
      <c r="P1325" s="9">
        <v>-44.4</v>
      </c>
      <c r="Q1325" s="26" t="s">
        <v>3563</v>
      </c>
      <c r="R1325" s="4"/>
      <c r="S1325" s="1"/>
    </row>
    <row r="1326" spans="1:19" ht="28.5">
      <c r="A1326" s="1"/>
      <c r="B1326" s="5" t="s">
        <v>16</v>
      </c>
      <c r="C1326" s="6"/>
      <c r="D1326" s="6"/>
      <c r="E1326" s="6"/>
      <c r="F1326" s="7" t="s">
        <v>16</v>
      </c>
      <c r="G1326" s="6"/>
      <c r="H1326" s="7" t="s">
        <v>16</v>
      </c>
      <c r="I1326" s="4" t="s">
        <v>1909</v>
      </c>
      <c r="J1326" s="4" t="s">
        <v>1903</v>
      </c>
      <c r="K1326" s="6">
        <v>3000</v>
      </c>
      <c r="L1326" s="6">
        <v>0</v>
      </c>
      <c r="M1326" s="6">
        <v>0</v>
      </c>
      <c r="N1326" s="11">
        <v>0</v>
      </c>
      <c r="O1326" s="7" t="s">
        <v>18</v>
      </c>
      <c r="P1326" s="9">
        <v>0</v>
      </c>
      <c r="Q1326" s="4" t="s">
        <v>16</v>
      </c>
      <c r="R1326" s="4"/>
      <c r="S1326" s="1"/>
    </row>
    <row r="1327" spans="1:19" ht="28.5">
      <c r="A1327" s="1"/>
      <c r="B1327" s="5" t="s">
        <v>16</v>
      </c>
      <c r="C1327" s="6"/>
      <c r="D1327" s="6"/>
      <c r="E1327" s="6"/>
      <c r="F1327" s="7" t="s">
        <v>16</v>
      </c>
      <c r="G1327" s="6"/>
      <c r="H1327" s="7" t="s">
        <v>16</v>
      </c>
      <c r="I1327" s="4" t="s">
        <v>1910</v>
      </c>
      <c r="J1327" s="4" t="s">
        <v>1903</v>
      </c>
      <c r="K1327" s="6">
        <v>4110</v>
      </c>
      <c r="L1327" s="6">
        <v>4110</v>
      </c>
      <c r="M1327" s="6">
        <v>4011</v>
      </c>
      <c r="N1327" s="11">
        <v>4026</v>
      </c>
      <c r="O1327" s="9">
        <v>98</v>
      </c>
      <c r="P1327" s="9">
        <v>-2</v>
      </c>
      <c r="Q1327" s="4" t="s">
        <v>3564</v>
      </c>
      <c r="R1327" s="4"/>
      <c r="S1327" s="1"/>
    </row>
    <row r="1328" spans="1:19" ht="42.75">
      <c r="A1328" s="1"/>
      <c r="B1328" s="5" t="s">
        <v>16</v>
      </c>
      <c r="C1328" s="6"/>
      <c r="D1328" s="6"/>
      <c r="E1328" s="6"/>
      <c r="F1328" s="7" t="s">
        <v>16</v>
      </c>
      <c r="G1328" s="6"/>
      <c r="H1328" s="7" t="s">
        <v>16</v>
      </c>
      <c r="I1328" s="4" t="s">
        <v>1911</v>
      </c>
      <c r="J1328" s="4" t="s">
        <v>1903</v>
      </c>
      <c r="K1328" s="6">
        <v>2569</v>
      </c>
      <c r="L1328" s="6">
        <v>303</v>
      </c>
      <c r="M1328" s="6">
        <v>282</v>
      </c>
      <c r="N1328" s="11">
        <v>100</v>
      </c>
      <c r="O1328" s="9">
        <v>3.9</v>
      </c>
      <c r="P1328" s="9">
        <v>-67</v>
      </c>
      <c r="Q1328" s="4" t="s">
        <v>3565</v>
      </c>
      <c r="R1328" s="4"/>
      <c r="S1328" s="1"/>
    </row>
    <row r="1329" spans="1:19" ht="42.75">
      <c r="A1329" s="1"/>
      <c r="B1329" s="5" t="s">
        <v>16</v>
      </c>
      <c r="C1329" s="6"/>
      <c r="D1329" s="6"/>
      <c r="E1329" s="6"/>
      <c r="F1329" s="7" t="s">
        <v>16</v>
      </c>
      <c r="G1329" s="6"/>
      <c r="H1329" s="7" t="s">
        <v>16</v>
      </c>
      <c r="I1329" s="4" t="s">
        <v>1912</v>
      </c>
      <c r="J1329" s="4" t="s">
        <v>1903</v>
      </c>
      <c r="K1329" s="6">
        <v>8000</v>
      </c>
      <c r="L1329" s="6">
        <v>0</v>
      </c>
      <c r="M1329" s="6">
        <v>2277</v>
      </c>
      <c r="N1329" s="11">
        <v>0</v>
      </c>
      <c r="O1329" s="7" t="s">
        <v>18</v>
      </c>
      <c r="P1329" s="9">
        <v>0</v>
      </c>
      <c r="Q1329" s="4" t="s">
        <v>16</v>
      </c>
      <c r="R1329" s="4"/>
      <c r="S1329" s="1"/>
    </row>
    <row r="1330" spans="1:19" ht="42.75">
      <c r="A1330" s="1"/>
      <c r="B1330" s="5" t="s">
        <v>16</v>
      </c>
      <c r="C1330" s="6"/>
      <c r="D1330" s="6"/>
      <c r="E1330" s="6"/>
      <c r="F1330" s="7" t="s">
        <v>16</v>
      </c>
      <c r="G1330" s="6"/>
      <c r="H1330" s="7" t="s">
        <v>16</v>
      </c>
      <c r="I1330" s="4" t="s">
        <v>1913</v>
      </c>
      <c r="J1330" s="4" t="s">
        <v>1914</v>
      </c>
      <c r="K1330" s="6">
        <v>8000</v>
      </c>
      <c r="L1330" s="6">
        <v>0</v>
      </c>
      <c r="M1330" s="6">
        <v>420</v>
      </c>
      <c r="N1330" s="11">
        <v>338</v>
      </c>
      <c r="O1330" s="9">
        <v>4.2</v>
      </c>
      <c r="P1330" s="7" t="s">
        <v>18</v>
      </c>
      <c r="Q1330" s="4" t="s">
        <v>3566</v>
      </c>
      <c r="R1330" s="4"/>
      <c r="S1330" s="1"/>
    </row>
    <row r="1331" spans="1:19" ht="28.5">
      <c r="A1331" s="1"/>
      <c r="B1331" s="5" t="s">
        <v>16</v>
      </c>
      <c r="C1331" s="6"/>
      <c r="D1331" s="6"/>
      <c r="E1331" s="6"/>
      <c r="F1331" s="7" t="s">
        <v>16</v>
      </c>
      <c r="G1331" s="6"/>
      <c r="H1331" s="7" t="s">
        <v>16</v>
      </c>
      <c r="I1331" s="4" t="s">
        <v>1915</v>
      </c>
      <c r="J1331" s="4" t="s">
        <v>1903</v>
      </c>
      <c r="K1331" s="6">
        <v>700</v>
      </c>
      <c r="L1331" s="6">
        <v>0</v>
      </c>
      <c r="M1331" s="6">
        <v>0</v>
      </c>
      <c r="N1331" s="11">
        <v>0</v>
      </c>
      <c r="O1331" s="7" t="s">
        <v>18</v>
      </c>
      <c r="P1331" s="9">
        <v>0</v>
      </c>
      <c r="Q1331" s="4" t="s">
        <v>16</v>
      </c>
      <c r="R1331" s="4"/>
      <c r="S1331" s="1"/>
    </row>
    <row r="1332" spans="1:19" ht="28.5">
      <c r="A1332" s="1"/>
      <c r="B1332" s="5" t="s">
        <v>16</v>
      </c>
      <c r="C1332" s="6"/>
      <c r="D1332" s="6"/>
      <c r="E1332" s="6"/>
      <c r="F1332" s="7" t="s">
        <v>16</v>
      </c>
      <c r="G1332" s="6"/>
      <c r="H1332" s="7" t="s">
        <v>16</v>
      </c>
      <c r="I1332" s="4" t="s">
        <v>1916</v>
      </c>
      <c r="J1332" s="4" t="s">
        <v>1917</v>
      </c>
      <c r="K1332" s="6">
        <v>1600</v>
      </c>
      <c r="L1332" s="6">
        <v>0</v>
      </c>
      <c r="M1332" s="6">
        <v>0</v>
      </c>
      <c r="N1332" s="11">
        <v>0</v>
      </c>
      <c r="O1332" s="7" t="s">
        <v>18</v>
      </c>
      <c r="P1332" s="9">
        <v>0</v>
      </c>
      <c r="Q1332" s="4" t="s">
        <v>16</v>
      </c>
      <c r="R1332" s="4"/>
      <c r="S1332" s="1"/>
    </row>
    <row r="1333" spans="1:19" ht="42.75">
      <c r="A1333" s="1"/>
      <c r="B1333" s="5" t="s">
        <v>16</v>
      </c>
      <c r="C1333" s="6"/>
      <c r="D1333" s="6"/>
      <c r="E1333" s="6"/>
      <c r="F1333" s="7" t="s">
        <v>16</v>
      </c>
      <c r="G1333" s="6"/>
      <c r="H1333" s="7" t="s">
        <v>16</v>
      </c>
      <c r="I1333" s="4" t="s">
        <v>1918</v>
      </c>
      <c r="J1333" s="4" t="s">
        <v>1914</v>
      </c>
      <c r="K1333" s="6">
        <v>300</v>
      </c>
      <c r="L1333" s="6">
        <v>0</v>
      </c>
      <c r="M1333" s="28" t="s">
        <v>2973</v>
      </c>
      <c r="N1333" s="11">
        <v>0</v>
      </c>
      <c r="O1333" s="7" t="s">
        <v>18</v>
      </c>
      <c r="P1333" s="9">
        <v>0</v>
      </c>
      <c r="Q1333" s="4" t="s">
        <v>16</v>
      </c>
      <c r="R1333" s="4"/>
      <c r="S1333" s="1"/>
    </row>
    <row r="1334" spans="1:19" ht="28.5">
      <c r="A1334" s="1"/>
      <c r="B1334" s="5" t="s">
        <v>16</v>
      </c>
      <c r="C1334" s="6"/>
      <c r="D1334" s="6"/>
      <c r="E1334" s="6"/>
      <c r="F1334" s="7" t="s">
        <v>16</v>
      </c>
      <c r="G1334" s="6"/>
      <c r="H1334" s="7" t="s">
        <v>16</v>
      </c>
      <c r="I1334" s="4" t="s">
        <v>1919</v>
      </c>
      <c r="J1334" s="4" t="s">
        <v>1914</v>
      </c>
      <c r="K1334" s="6">
        <v>0</v>
      </c>
      <c r="L1334" s="6">
        <v>0</v>
      </c>
      <c r="M1334" s="28" t="s">
        <v>2973</v>
      </c>
      <c r="N1334" s="11">
        <v>0</v>
      </c>
      <c r="O1334" s="9">
        <v>0</v>
      </c>
      <c r="P1334" s="9">
        <v>0</v>
      </c>
      <c r="Q1334" s="4" t="s">
        <v>16</v>
      </c>
      <c r="R1334" s="4"/>
      <c r="S1334" s="1"/>
    </row>
    <row r="1335" spans="1:19" ht="28.5">
      <c r="A1335" s="4" t="s">
        <v>1920</v>
      </c>
      <c r="B1335" s="5" t="s">
        <v>22</v>
      </c>
      <c r="C1335" s="6">
        <v>16592523</v>
      </c>
      <c r="D1335" s="6">
        <v>24400412</v>
      </c>
      <c r="E1335" s="6">
        <v>7807889</v>
      </c>
      <c r="F1335" s="8">
        <v>47.1</v>
      </c>
      <c r="G1335" s="6">
        <v>48730097</v>
      </c>
      <c r="H1335" s="8">
        <v>50.1</v>
      </c>
      <c r="I1335" s="4" t="s">
        <v>16</v>
      </c>
      <c r="J1335" s="4" t="s">
        <v>16</v>
      </c>
      <c r="K1335" s="6"/>
      <c r="L1335" s="6"/>
      <c r="M1335" s="6"/>
      <c r="N1335" s="11"/>
      <c r="O1335" s="7" t="s">
        <v>16</v>
      </c>
      <c r="P1335" s="7" t="s">
        <v>16</v>
      </c>
      <c r="Q1335" s="4" t="s">
        <v>16</v>
      </c>
      <c r="R1335" s="4"/>
      <c r="S1335" s="1"/>
    </row>
    <row r="1336" spans="1:19" ht="28.5">
      <c r="A1336" s="4" t="s">
        <v>1921</v>
      </c>
      <c r="B1336" s="5" t="s">
        <v>16</v>
      </c>
      <c r="C1336" s="6"/>
      <c r="D1336" s="6"/>
      <c r="E1336" s="6"/>
      <c r="F1336" s="7" t="s">
        <v>16</v>
      </c>
      <c r="G1336" s="6"/>
      <c r="H1336" s="7" t="s">
        <v>16</v>
      </c>
      <c r="I1336" s="4" t="s">
        <v>1922</v>
      </c>
      <c r="J1336" s="4" t="s">
        <v>1564</v>
      </c>
      <c r="K1336" s="6">
        <v>342</v>
      </c>
      <c r="L1336" s="6">
        <v>215</v>
      </c>
      <c r="M1336" s="6">
        <v>208</v>
      </c>
      <c r="N1336" s="11">
        <v>178</v>
      </c>
      <c r="O1336" s="9">
        <v>52</v>
      </c>
      <c r="P1336" s="9">
        <v>-17.2</v>
      </c>
      <c r="Q1336" s="4" t="s">
        <v>3567</v>
      </c>
      <c r="R1336" s="4"/>
      <c r="S1336" s="1"/>
    </row>
    <row r="1337" spans="1:19" ht="28.5">
      <c r="A1337" s="4" t="s">
        <v>1923</v>
      </c>
      <c r="B1337" s="5" t="s">
        <v>22</v>
      </c>
      <c r="C1337" s="6">
        <v>26749414</v>
      </c>
      <c r="D1337" s="6">
        <v>45092625</v>
      </c>
      <c r="E1337" s="6">
        <v>18343211</v>
      </c>
      <c r="F1337" s="8">
        <v>68.599999999999994</v>
      </c>
      <c r="G1337" s="6">
        <v>96114855</v>
      </c>
      <c r="H1337" s="8">
        <v>46.9</v>
      </c>
      <c r="I1337" s="4" t="s">
        <v>16</v>
      </c>
      <c r="J1337" s="4" t="s">
        <v>16</v>
      </c>
      <c r="K1337" s="6"/>
      <c r="L1337" s="6"/>
      <c r="M1337" s="6"/>
      <c r="N1337" s="11"/>
      <c r="O1337" s="7" t="s">
        <v>16</v>
      </c>
      <c r="P1337" s="7" t="s">
        <v>16</v>
      </c>
      <c r="Q1337" s="4" t="s">
        <v>16</v>
      </c>
      <c r="R1337" s="4"/>
      <c r="S1337" s="1"/>
    </row>
    <row r="1338" spans="1:19" ht="28.5">
      <c r="A1338" s="4" t="s">
        <v>1924</v>
      </c>
      <c r="B1338" s="5" t="s">
        <v>16</v>
      </c>
      <c r="C1338" s="6"/>
      <c r="D1338" s="6"/>
      <c r="E1338" s="6"/>
      <c r="F1338" s="7" t="s">
        <v>16</v>
      </c>
      <c r="G1338" s="6"/>
      <c r="H1338" s="7" t="s">
        <v>16</v>
      </c>
      <c r="I1338" s="4" t="s">
        <v>1925</v>
      </c>
      <c r="J1338" s="4" t="s">
        <v>1878</v>
      </c>
      <c r="K1338" s="6">
        <v>7200</v>
      </c>
      <c r="L1338" s="6">
        <v>7200</v>
      </c>
      <c r="M1338" s="28" t="s">
        <v>2973</v>
      </c>
      <c r="N1338" s="11">
        <v>0</v>
      </c>
      <c r="O1338" s="7" t="s">
        <v>18</v>
      </c>
      <c r="P1338" s="7" t="s">
        <v>18</v>
      </c>
      <c r="Q1338" s="4" t="s">
        <v>3568</v>
      </c>
      <c r="R1338" s="4"/>
      <c r="S1338" s="1"/>
    </row>
    <row r="1339" spans="1:19">
      <c r="A1339" s="1"/>
      <c r="B1339" s="5" t="s">
        <v>16</v>
      </c>
      <c r="C1339" s="6"/>
      <c r="D1339" s="6"/>
      <c r="E1339" s="6"/>
      <c r="F1339" s="7" t="s">
        <v>16</v>
      </c>
      <c r="G1339" s="6"/>
      <c r="H1339" s="7" t="s">
        <v>16</v>
      </c>
      <c r="I1339" s="4" t="s">
        <v>1926</v>
      </c>
      <c r="J1339" s="4" t="s">
        <v>504</v>
      </c>
      <c r="K1339" s="6">
        <v>500</v>
      </c>
      <c r="L1339" s="6">
        <v>100</v>
      </c>
      <c r="M1339" s="6">
        <v>200</v>
      </c>
      <c r="N1339" s="11">
        <v>100</v>
      </c>
      <c r="O1339" s="9">
        <v>20</v>
      </c>
      <c r="P1339" s="9">
        <v>0</v>
      </c>
      <c r="Q1339" s="4" t="s">
        <v>16</v>
      </c>
      <c r="R1339" s="4"/>
      <c r="S1339" s="1"/>
    </row>
    <row r="1340" spans="1:19" ht="28.5">
      <c r="A1340" s="1"/>
      <c r="B1340" s="5" t="s">
        <v>16</v>
      </c>
      <c r="C1340" s="6"/>
      <c r="D1340" s="6"/>
      <c r="E1340" s="6"/>
      <c r="F1340" s="7" t="s">
        <v>16</v>
      </c>
      <c r="G1340" s="6"/>
      <c r="H1340" s="7" t="s">
        <v>16</v>
      </c>
      <c r="I1340" s="4" t="s">
        <v>1927</v>
      </c>
      <c r="J1340" s="4" t="s">
        <v>1928</v>
      </c>
      <c r="K1340" s="6">
        <v>58000</v>
      </c>
      <c r="L1340" s="6">
        <v>0</v>
      </c>
      <c r="M1340" s="6">
        <v>0</v>
      </c>
      <c r="N1340" s="11">
        <v>0</v>
      </c>
      <c r="O1340" s="7" t="s">
        <v>18</v>
      </c>
      <c r="P1340" s="9">
        <v>0</v>
      </c>
      <c r="Q1340" s="4" t="s">
        <v>16</v>
      </c>
      <c r="R1340" s="4"/>
      <c r="S1340" s="1"/>
    </row>
    <row r="1341" spans="1:19" ht="28.5">
      <c r="A1341" s="1"/>
      <c r="B1341" s="5" t="s">
        <v>16</v>
      </c>
      <c r="C1341" s="6"/>
      <c r="D1341" s="6"/>
      <c r="E1341" s="6"/>
      <c r="F1341" s="7" t="s">
        <v>16</v>
      </c>
      <c r="G1341" s="6"/>
      <c r="H1341" s="7" t="s">
        <v>16</v>
      </c>
      <c r="I1341" s="4" t="s">
        <v>1929</v>
      </c>
      <c r="J1341" s="4" t="s">
        <v>86</v>
      </c>
      <c r="K1341" s="6">
        <v>1800</v>
      </c>
      <c r="L1341" s="6">
        <v>800</v>
      </c>
      <c r="M1341" s="6">
        <v>230</v>
      </c>
      <c r="N1341" s="11">
        <v>305</v>
      </c>
      <c r="O1341" s="9">
        <v>16.899999999999999</v>
      </c>
      <c r="P1341" s="9">
        <v>-61.9</v>
      </c>
      <c r="Q1341" s="4" t="s">
        <v>3569</v>
      </c>
      <c r="R1341" s="4"/>
      <c r="S1341" s="1"/>
    </row>
    <row r="1342" spans="1:19" ht="28.5">
      <c r="A1342" s="1"/>
      <c r="B1342" s="5" t="s">
        <v>16</v>
      </c>
      <c r="C1342" s="6"/>
      <c r="D1342" s="6"/>
      <c r="E1342" s="6"/>
      <c r="F1342" s="7" t="s">
        <v>16</v>
      </c>
      <c r="G1342" s="6"/>
      <c r="H1342" s="7" t="s">
        <v>16</v>
      </c>
      <c r="I1342" s="4" t="s">
        <v>1930</v>
      </c>
      <c r="J1342" s="4" t="s">
        <v>37</v>
      </c>
      <c r="K1342" s="6">
        <v>35</v>
      </c>
      <c r="L1342" s="6">
        <v>15</v>
      </c>
      <c r="M1342" s="28" t="s">
        <v>2973</v>
      </c>
      <c r="N1342" s="11">
        <v>15</v>
      </c>
      <c r="O1342" s="9">
        <v>42.9</v>
      </c>
      <c r="P1342" s="9">
        <v>0</v>
      </c>
      <c r="Q1342" s="4" t="s">
        <v>16</v>
      </c>
      <c r="R1342" s="4"/>
      <c r="S1342" s="1"/>
    </row>
    <row r="1343" spans="1:19" ht="28.5">
      <c r="A1343" s="1"/>
      <c r="B1343" s="5" t="s">
        <v>16</v>
      </c>
      <c r="C1343" s="6"/>
      <c r="D1343" s="6"/>
      <c r="E1343" s="6"/>
      <c r="F1343" s="7" t="s">
        <v>16</v>
      </c>
      <c r="G1343" s="6"/>
      <c r="H1343" s="7" t="s">
        <v>16</v>
      </c>
      <c r="I1343" s="4" t="s">
        <v>1931</v>
      </c>
      <c r="J1343" s="4" t="s">
        <v>1878</v>
      </c>
      <c r="K1343" s="6">
        <v>4200000</v>
      </c>
      <c r="L1343" s="6">
        <v>1000000</v>
      </c>
      <c r="M1343" s="6">
        <v>0</v>
      </c>
      <c r="N1343" s="11">
        <v>0</v>
      </c>
      <c r="O1343" s="7" t="s">
        <v>18</v>
      </c>
      <c r="P1343" s="7" t="s">
        <v>18</v>
      </c>
      <c r="Q1343" s="4" t="s">
        <v>3570</v>
      </c>
      <c r="R1343" s="4"/>
      <c r="S1343" s="1"/>
    </row>
    <row r="1344" spans="1:19" ht="42.75">
      <c r="A1344" s="1"/>
      <c r="B1344" s="5" t="s">
        <v>16</v>
      </c>
      <c r="C1344" s="6"/>
      <c r="D1344" s="6"/>
      <c r="E1344" s="6"/>
      <c r="F1344" s="7" t="s">
        <v>16</v>
      </c>
      <c r="G1344" s="6"/>
      <c r="H1344" s="7" t="s">
        <v>16</v>
      </c>
      <c r="I1344" s="4" t="s">
        <v>1932</v>
      </c>
      <c r="J1344" s="4" t="s">
        <v>1878</v>
      </c>
      <c r="K1344" s="6">
        <v>9100</v>
      </c>
      <c r="L1344" s="6">
        <v>0</v>
      </c>
      <c r="M1344" s="28" t="s">
        <v>2973</v>
      </c>
      <c r="N1344" s="11">
        <v>0</v>
      </c>
      <c r="O1344" s="7" t="s">
        <v>18</v>
      </c>
      <c r="P1344" s="9">
        <v>0</v>
      </c>
      <c r="Q1344" s="4" t="s">
        <v>16</v>
      </c>
      <c r="R1344" s="4"/>
      <c r="S1344" s="1"/>
    </row>
    <row r="1345" spans="1:19" ht="28.5">
      <c r="A1345" s="4" t="s">
        <v>1933</v>
      </c>
      <c r="B1345" s="5" t="s">
        <v>22</v>
      </c>
      <c r="C1345" s="6">
        <v>585129407</v>
      </c>
      <c r="D1345" s="6">
        <v>1714501481</v>
      </c>
      <c r="E1345" s="6">
        <v>1129372074</v>
      </c>
      <c r="F1345" s="8">
        <v>193</v>
      </c>
      <c r="G1345" s="6">
        <v>2575066831</v>
      </c>
      <c r="H1345" s="8">
        <v>66.599999999999994</v>
      </c>
      <c r="I1345" s="4" t="s">
        <v>16</v>
      </c>
      <c r="J1345" s="4" t="s">
        <v>16</v>
      </c>
      <c r="K1345" s="6"/>
      <c r="L1345" s="6"/>
      <c r="M1345" s="6"/>
      <c r="N1345" s="11"/>
      <c r="O1345" s="7" t="s">
        <v>16</v>
      </c>
      <c r="P1345" s="7" t="s">
        <v>16</v>
      </c>
      <c r="Q1345" s="4" t="s">
        <v>16</v>
      </c>
      <c r="R1345" s="4"/>
      <c r="S1345" s="1"/>
    </row>
    <row r="1346" spans="1:19" ht="42.75">
      <c r="A1346" s="4" t="s">
        <v>1934</v>
      </c>
      <c r="B1346" s="5" t="s">
        <v>16</v>
      </c>
      <c r="C1346" s="6"/>
      <c r="D1346" s="6"/>
      <c r="E1346" s="6"/>
      <c r="F1346" s="7" t="s">
        <v>16</v>
      </c>
      <c r="G1346" s="6"/>
      <c r="H1346" s="7" t="s">
        <v>16</v>
      </c>
      <c r="I1346" s="4" t="s">
        <v>1935</v>
      </c>
      <c r="J1346" s="4" t="s">
        <v>1936</v>
      </c>
      <c r="K1346" s="6">
        <v>8300000</v>
      </c>
      <c r="L1346" s="6">
        <v>8300000</v>
      </c>
      <c r="M1346" s="6">
        <v>182051</v>
      </c>
      <c r="N1346" s="11">
        <v>0</v>
      </c>
      <c r="O1346" s="7" t="s">
        <v>18</v>
      </c>
      <c r="P1346" s="7" t="s">
        <v>18</v>
      </c>
      <c r="Q1346" s="4" t="s">
        <v>3571</v>
      </c>
      <c r="R1346" s="4"/>
      <c r="S1346" s="1"/>
    </row>
    <row r="1347" spans="1:19">
      <c r="A1347" s="1"/>
      <c r="B1347" s="5" t="s">
        <v>16</v>
      </c>
      <c r="C1347" s="6"/>
      <c r="D1347" s="6"/>
      <c r="E1347" s="6"/>
      <c r="F1347" s="7" t="s">
        <v>16</v>
      </c>
      <c r="G1347" s="6"/>
      <c r="H1347" s="7" t="s">
        <v>16</v>
      </c>
      <c r="I1347" s="4" t="s">
        <v>1937</v>
      </c>
      <c r="J1347" s="4" t="s">
        <v>1903</v>
      </c>
      <c r="K1347" s="6">
        <v>26000</v>
      </c>
      <c r="L1347" s="6">
        <v>13000</v>
      </c>
      <c r="M1347" s="6">
        <v>0</v>
      </c>
      <c r="N1347" s="11">
        <v>26000</v>
      </c>
      <c r="O1347" s="9">
        <v>100</v>
      </c>
      <c r="P1347" s="9">
        <v>100</v>
      </c>
      <c r="Q1347" s="4" t="s">
        <v>3572</v>
      </c>
      <c r="R1347" s="4"/>
      <c r="S1347" s="1"/>
    </row>
    <row r="1348" spans="1:19" ht="42.75">
      <c r="A1348" s="1"/>
      <c r="B1348" s="5" t="s">
        <v>16</v>
      </c>
      <c r="C1348" s="6"/>
      <c r="D1348" s="6"/>
      <c r="E1348" s="6"/>
      <c r="F1348" s="7" t="s">
        <v>16</v>
      </c>
      <c r="G1348" s="6"/>
      <c r="H1348" s="7" t="s">
        <v>16</v>
      </c>
      <c r="I1348" s="4" t="s">
        <v>1938</v>
      </c>
      <c r="J1348" s="4" t="s">
        <v>1564</v>
      </c>
      <c r="K1348" s="6">
        <v>1395</v>
      </c>
      <c r="L1348" s="6">
        <v>1395</v>
      </c>
      <c r="M1348" s="6">
        <v>37</v>
      </c>
      <c r="N1348" s="11">
        <v>204</v>
      </c>
      <c r="O1348" s="9">
        <v>14.6</v>
      </c>
      <c r="P1348" s="9">
        <v>-85.4</v>
      </c>
      <c r="Q1348" s="4" t="s">
        <v>3573</v>
      </c>
      <c r="R1348" s="4"/>
      <c r="S1348" s="1"/>
    </row>
    <row r="1349" spans="1:19" ht="28.5">
      <c r="A1349" s="1"/>
      <c r="B1349" s="5" t="s">
        <v>16</v>
      </c>
      <c r="C1349" s="6"/>
      <c r="D1349" s="6"/>
      <c r="E1349" s="6"/>
      <c r="F1349" s="7" t="s">
        <v>16</v>
      </c>
      <c r="G1349" s="6"/>
      <c r="H1349" s="7" t="s">
        <v>16</v>
      </c>
      <c r="I1349" s="4" t="s">
        <v>1939</v>
      </c>
      <c r="J1349" s="4" t="s">
        <v>1564</v>
      </c>
      <c r="K1349" s="6">
        <v>12500</v>
      </c>
      <c r="L1349" s="6">
        <v>7000</v>
      </c>
      <c r="M1349" s="6">
        <v>838</v>
      </c>
      <c r="N1349" s="11">
        <v>318</v>
      </c>
      <c r="O1349" s="9">
        <v>2.5</v>
      </c>
      <c r="P1349" s="9">
        <v>-95.5</v>
      </c>
      <c r="Q1349" s="4" t="s">
        <v>3573</v>
      </c>
      <c r="R1349" s="4"/>
      <c r="S1349" s="1"/>
    </row>
    <row r="1350" spans="1:19" ht="28.5">
      <c r="A1350" s="1"/>
      <c r="B1350" s="5" t="s">
        <v>16</v>
      </c>
      <c r="C1350" s="6"/>
      <c r="D1350" s="6"/>
      <c r="E1350" s="6"/>
      <c r="F1350" s="7" t="s">
        <v>16</v>
      </c>
      <c r="G1350" s="6"/>
      <c r="H1350" s="7" t="s">
        <v>16</v>
      </c>
      <c r="I1350" s="4" t="s">
        <v>1940</v>
      </c>
      <c r="J1350" s="4" t="s">
        <v>1941</v>
      </c>
      <c r="K1350" s="6">
        <v>5660</v>
      </c>
      <c r="L1350" s="6">
        <v>5660</v>
      </c>
      <c r="M1350" s="6">
        <v>2629</v>
      </c>
      <c r="N1350" s="11">
        <v>5660</v>
      </c>
      <c r="O1350" s="7" t="s">
        <v>57</v>
      </c>
      <c r="P1350" s="9">
        <v>0</v>
      </c>
      <c r="Q1350" s="4" t="s">
        <v>16</v>
      </c>
      <c r="R1350" s="4"/>
      <c r="S1350" s="1"/>
    </row>
    <row r="1351" spans="1:19">
      <c r="A1351" s="1"/>
      <c r="B1351" s="5" t="s">
        <v>16</v>
      </c>
      <c r="C1351" s="6"/>
      <c r="D1351" s="6"/>
      <c r="E1351" s="6"/>
      <c r="F1351" s="7" t="s">
        <v>16</v>
      </c>
      <c r="G1351" s="6"/>
      <c r="H1351" s="7" t="s">
        <v>16</v>
      </c>
      <c r="I1351" s="4" t="s">
        <v>1942</v>
      </c>
      <c r="J1351" s="4" t="s">
        <v>1903</v>
      </c>
      <c r="K1351" s="6">
        <v>9800</v>
      </c>
      <c r="L1351" s="6">
        <v>9800</v>
      </c>
      <c r="M1351" s="6">
        <v>6743</v>
      </c>
      <c r="N1351" s="11">
        <v>8940</v>
      </c>
      <c r="O1351" s="9">
        <v>91.2</v>
      </c>
      <c r="P1351" s="9">
        <v>-8.8000000000000007</v>
      </c>
      <c r="Q1351" s="4" t="s">
        <v>3574</v>
      </c>
      <c r="R1351" s="4"/>
      <c r="S1351" s="1"/>
    </row>
    <row r="1352" spans="1:19" ht="42.75">
      <c r="A1352" s="1"/>
      <c r="B1352" s="5" t="s">
        <v>16</v>
      </c>
      <c r="C1352" s="6"/>
      <c r="D1352" s="6"/>
      <c r="E1352" s="6"/>
      <c r="F1352" s="7" t="s">
        <v>16</v>
      </c>
      <c r="G1352" s="6"/>
      <c r="H1352" s="7" t="s">
        <v>16</v>
      </c>
      <c r="I1352" s="4" t="s">
        <v>1943</v>
      </c>
      <c r="J1352" s="4" t="s">
        <v>1903</v>
      </c>
      <c r="K1352" s="6">
        <v>1000</v>
      </c>
      <c r="L1352" s="6">
        <v>1000</v>
      </c>
      <c r="M1352" s="6">
        <v>957</v>
      </c>
      <c r="N1352" s="11">
        <v>974</v>
      </c>
      <c r="O1352" s="9">
        <v>97.4</v>
      </c>
      <c r="P1352" s="9">
        <v>-2.6</v>
      </c>
      <c r="Q1352" s="4" t="s">
        <v>3574</v>
      </c>
      <c r="R1352" s="4"/>
      <c r="S1352" s="1"/>
    </row>
    <row r="1353" spans="1:19" ht="28.5">
      <c r="A1353" s="1"/>
      <c r="B1353" s="5" t="s">
        <v>16</v>
      </c>
      <c r="C1353" s="6"/>
      <c r="D1353" s="6"/>
      <c r="E1353" s="6"/>
      <c r="F1353" s="7" t="s">
        <v>16</v>
      </c>
      <c r="G1353" s="6"/>
      <c r="H1353" s="7" t="s">
        <v>16</v>
      </c>
      <c r="I1353" s="4" t="s">
        <v>1944</v>
      </c>
      <c r="J1353" s="4" t="s">
        <v>1903</v>
      </c>
      <c r="K1353" s="6">
        <v>1300</v>
      </c>
      <c r="L1353" s="6">
        <v>1300</v>
      </c>
      <c r="M1353" s="6">
        <v>1225</v>
      </c>
      <c r="N1353" s="11">
        <v>1236</v>
      </c>
      <c r="O1353" s="9">
        <v>95.1</v>
      </c>
      <c r="P1353" s="9">
        <v>-4.9000000000000004</v>
      </c>
      <c r="Q1353" s="4" t="s">
        <v>3574</v>
      </c>
      <c r="R1353" s="4"/>
      <c r="S1353" s="1"/>
    </row>
    <row r="1354" spans="1:19" ht="28.5">
      <c r="A1354" s="1"/>
      <c r="B1354" s="5" t="s">
        <v>16</v>
      </c>
      <c r="C1354" s="6"/>
      <c r="D1354" s="6"/>
      <c r="E1354" s="6"/>
      <c r="F1354" s="7" t="s">
        <v>16</v>
      </c>
      <c r="G1354" s="6"/>
      <c r="H1354" s="7" t="s">
        <v>16</v>
      </c>
      <c r="I1354" s="4" t="s">
        <v>1945</v>
      </c>
      <c r="J1354" s="4" t="s">
        <v>1564</v>
      </c>
      <c r="K1354" s="6">
        <v>5500</v>
      </c>
      <c r="L1354" s="6">
        <v>3000</v>
      </c>
      <c r="M1354" s="6">
        <v>19</v>
      </c>
      <c r="N1354" s="11">
        <v>244</v>
      </c>
      <c r="O1354" s="9">
        <v>4.4000000000000004</v>
      </c>
      <c r="P1354" s="9">
        <v>-91.9</v>
      </c>
      <c r="Q1354" s="4" t="s">
        <v>3573</v>
      </c>
      <c r="R1354" s="4"/>
      <c r="S1354" s="1"/>
    </row>
    <row r="1355" spans="1:19" ht="42.75">
      <c r="A1355" s="1"/>
      <c r="B1355" s="5" t="s">
        <v>16</v>
      </c>
      <c r="C1355" s="6"/>
      <c r="D1355" s="6"/>
      <c r="E1355" s="6"/>
      <c r="F1355" s="7" t="s">
        <v>16</v>
      </c>
      <c r="G1355" s="6"/>
      <c r="H1355" s="7" t="s">
        <v>16</v>
      </c>
      <c r="I1355" s="4" t="s">
        <v>1946</v>
      </c>
      <c r="J1355" s="4" t="s">
        <v>1903</v>
      </c>
      <c r="K1355" s="6">
        <v>600</v>
      </c>
      <c r="L1355" s="6">
        <v>600</v>
      </c>
      <c r="M1355" s="6">
        <v>0</v>
      </c>
      <c r="N1355" s="11">
        <v>600</v>
      </c>
      <c r="O1355" s="9">
        <v>100</v>
      </c>
      <c r="P1355" s="9">
        <v>0</v>
      </c>
      <c r="Q1355" s="4" t="s">
        <v>16</v>
      </c>
      <c r="R1355" s="4"/>
      <c r="S1355" s="1"/>
    </row>
    <row r="1356" spans="1:19" ht="42.75">
      <c r="A1356" s="1"/>
      <c r="B1356" s="5" t="s">
        <v>16</v>
      </c>
      <c r="C1356" s="6"/>
      <c r="D1356" s="6"/>
      <c r="E1356" s="6"/>
      <c r="F1356" s="7" t="s">
        <v>16</v>
      </c>
      <c r="G1356" s="6"/>
      <c r="H1356" s="7" t="s">
        <v>16</v>
      </c>
      <c r="I1356" s="4" t="s">
        <v>1947</v>
      </c>
      <c r="J1356" s="4" t="s">
        <v>1948</v>
      </c>
      <c r="K1356" s="6">
        <v>252</v>
      </c>
      <c r="L1356" s="6">
        <v>252</v>
      </c>
      <c r="M1356" s="6">
        <v>252</v>
      </c>
      <c r="N1356" s="11">
        <v>252</v>
      </c>
      <c r="O1356" s="7" t="s">
        <v>57</v>
      </c>
      <c r="P1356" s="9">
        <v>0</v>
      </c>
      <c r="Q1356" s="4" t="s">
        <v>16</v>
      </c>
      <c r="R1356" s="4"/>
      <c r="S1356" s="1"/>
    </row>
    <row r="1357" spans="1:19" ht="28.5">
      <c r="A1357" s="1"/>
      <c r="B1357" s="5" t="s">
        <v>16</v>
      </c>
      <c r="C1357" s="6"/>
      <c r="D1357" s="6"/>
      <c r="E1357" s="6"/>
      <c r="F1357" s="7" t="s">
        <v>16</v>
      </c>
      <c r="G1357" s="6"/>
      <c r="H1357" s="7" t="s">
        <v>16</v>
      </c>
      <c r="I1357" s="4" t="s">
        <v>1949</v>
      </c>
      <c r="J1357" s="4" t="s">
        <v>1894</v>
      </c>
      <c r="K1357" s="6">
        <v>213200</v>
      </c>
      <c r="L1357" s="6">
        <v>213200</v>
      </c>
      <c r="M1357" s="6">
        <v>0</v>
      </c>
      <c r="N1357" s="11">
        <v>208800</v>
      </c>
      <c r="O1357" s="9">
        <v>97.9</v>
      </c>
      <c r="P1357" s="9">
        <v>-2.1</v>
      </c>
      <c r="Q1357" s="4" t="s">
        <v>3574</v>
      </c>
      <c r="R1357" s="4"/>
      <c r="S1357" s="1"/>
    </row>
    <row r="1358" spans="1:19" ht="28.5">
      <c r="A1358" s="1"/>
      <c r="B1358" s="5" t="s">
        <v>16</v>
      </c>
      <c r="C1358" s="6"/>
      <c r="D1358" s="6"/>
      <c r="E1358" s="6"/>
      <c r="F1358" s="7" t="s">
        <v>16</v>
      </c>
      <c r="G1358" s="6"/>
      <c r="H1358" s="7" t="s">
        <v>16</v>
      </c>
      <c r="I1358" s="4" t="s">
        <v>1950</v>
      </c>
      <c r="J1358" s="4" t="s">
        <v>1903</v>
      </c>
      <c r="K1358" s="6">
        <v>2200</v>
      </c>
      <c r="L1358" s="6">
        <v>2200</v>
      </c>
      <c r="M1358" s="6">
        <v>136</v>
      </c>
      <c r="N1358" s="11">
        <v>2200</v>
      </c>
      <c r="O1358" s="9">
        <v>100</v>
      </c>
      <c r="P1358" s="9">
        <v>0</v>
      </c>
      <c r="Q1358" s="4" t="s">
        <v>16</v>
      </c>
      <c r="R1358" s="4"/>
      <c r="S1358" s="1"/>
    </row>
    <row r="1359" spans="1:19" ht="28.5">
      <c r="A1359" s="1"/>
      <c r="B1359" s="5" t="s">
        <v>16</v>
      </c>
      <c r="C1359" s="6"/>
      <c r="D1359" s="6"/>
      <c r="E1359" s="6"/>
      <c r="F1359" s="7" t="s">
        <v>16</v>
      </c>
      <c r="G1359" s="6"/>
      <c r="H1359" s="7" t="s">
        <v>16</v>
      </c>
      <c r="I1359" s="4" t="s">
        <v>1951</v>
      </c>
      <c r="J1359" s="4" t="s">
        <v>1941</v>
      </c>
      <c r="K1359" s="6">
        <v>1400</v>
      </c>
      <c r="L1359" s="6">
        <v>1400</v>
      </c>
      <c r="M1359" s="6">
        <v>1400</v>
      </c>
      <c r="N1359" s="11">
        <v>1400</v>
      </c>
      <c r="O1359" s="7" t="s">
        <v>57</v>
      </c>
      <c r="P1359" s="9">
        <v>0</v>
      </c>
      <c r="Q1359" s="4" t="s">
        <v>16</v>
      </c>
      <c r="R1359" s="4"/>
      <c r="S1359" s="1"/>
    </row>
    <row r="1360" spans="1:19" ht="28.5">
      <c r="A1360" s="1"/>
      <c r="B1360" s="5" t="s">
        <v>16</v>
      </c>
      <c r="C1360" s="6"/>
      <c r="D1360" s="6"/>
      <c r="E1360" s="6"/>
      <c r="F1360" s="7" t="s">
        <v>16</v>
      </c>
      <c r="G1360" s="6"/>
      <c r="H1360" s="7" t="s">
        <v>16</v>
      </c>
      <c r="I1360" s="4" t="s">
        <v>1952</v>
      </c>
      <c r="J1360" s="4" t="s">
        <v>1903</v>
      </c>
      <c r="K1360" s="6">
        <v>1250</v>
      </c>
      <c r="L1360" s="6">
        <v>1250</v>
      </c>
      <c r="M1360" s="6">
        <v>757</v>
      </c>
      <c r="N1360" s="11">
        <v>20</v>
      </c>
      <c r="O1360" s="9">
        <v>1.6</v>
      </c>
      <c r="P1360" s="9">
        <v>-98.4</v>
      </c>
      <c r="Q1360" s="4" t="s">
        <v>3574</v>
      </c>
      <c r="R1360" s="4"/>
      <c r="S1360" s="1"/>
    </row>
    <row r="1361" spans="1:19" ht="28.5">
      <c r="A1361" s="1"/>
      <c r="B1361" s="5" t="s">
        <v>16</v>
      </c>
      <c r="C1361" s="6"/>
      <c r="D1361" s="6"/>
      <c r="E1361" s="6"/>
      <c r="F1361" s="7" t="s">
        <v>16</v>
      </c>
      <c r="G1361" s="6"/>
      <c r="H1361" s="7" t="s">
        <v>16</v>
      </c>
      <c r="I1361" s="4" t="s">
        <v>1953</v>
      </c>
      <c r="J1361" s="4" t="s">
        <v>1903</v>
      </c>
      <c r="K1361" s="6">
        <v>2000</v>
      </c>
      <c r="L1361" s="6">
        <v>1000</v>
      </c>
      <c r="M1361" s="6">
        <v>428</v>
      </c>
      <c r="N1361" s="11">
        <v>485</v>
      </c>
      <c r="O1361" s="9">
        <v>24.3</v>
      </c>
      <c r="P1361" s="9">
        <v>-51.5</v>
      </c>
      <c r="Q1361" s="26" t="s">
        <v>3575</v>
      </c>
      <c r="R1361" s="4"/>
      <c r="S1361" s="1"/>
    </row>
    <row r="1362" spans="1:19" ht="28.5">
      <c r="A1362" s="1"/>
      <c r="B1362" s="5" t="s">
        <v>16</v>
      </c>
      <c r="C1362" s="6"/>
      <c r="D1362" s="6"/>
      <c r="E1362" s="6"/>
      <c r="F1362" s="7" t="s">
        <v>16</v>
      </c>
      <c r="G1362" s="6"/>
      <c r="H1362" s="7" t="s">
        <v>16</v>
      </c>
      <c r="I1362" s="4" t="s">
        <v>1954</v>
      </c>
      <c r="J1362" s="4" t="s">
        <v>1894</v>
      </c>
      <c r="K1362" s="6">
        <v>5500</v>
      </c>
      <c r="L1362" s="6">
        <v>5000</v>
      </c>
      <c r="M1362" s="6">
        <v>2080</v>
      </c>
      <c r="N1362" s="11">
        <v>2525</v>
      </c>
      <c r="O1362" s="9">
        <v>45.9</v>
      </c>
      <c r="P1362" s="9">
        <v>-49.5</v>
      </c>
      <c r="Q1362" s="4" t="s">
        <v>3576</v>
      </c>
      <c r="R1362" s="4"/>
      <c r="S1362" s="1"/>
    </row>
    <row r="1363" spans="1:19" ht="28.5">
      <c r="A1363" s="1"/>
      <c r="B1363" s="5" t="s">
        <v>16</v>
      </c>
      <c r="C1363" s="6"/>
      <c r="D1363" s="6"/>
      <c r="E1363" s="6"/>
      <c r="F1363" s="7" t="s">
        <v>16</v>
      </c>
      <c r="G1363" s="6"/>
      <c r="H1363" s="7" t="s">
        <v>16</v>
      </c>
      <c r="I1363" s="4" t="s">
        <v>1955</v>
      </c>
      <c r="J1363" s="4" t="s">
        <v>239</v>
      </c>
      <c r="K1363" s="6">
        <v>220000</v>
      </c>
      <c r="L1363" s="6">
        <v>220000</v>
      </c>
      <c r="M1363" s="6">
        <v>100066</v>
      </c>
      <c r="N1363" s="11">
        <v>220000</v>
      </c>
      <c r="O1363" s="9">
        <v>100</v>
      </c>
      <c r="P1363" s="9">
        <v>0</v>
      </c>
      <c r="Q1363" s="4" t="s">
        <v>16</v>
      </c>
      <c r="R1363" s="4"/>
      <c r="S1363" s="1"/>
    </row>
    <row r="1364" spans="1:19" ht="28.5">
      <c r="A1364" s="1"/>
      <c r="B1364" s="5" t="s">
        <v>16</v>
      </c>
      <c r="C1364" s="6"/>
      <c r="D1364" s="6"/>
      <c r="E1364" s="6"/>
      <c r="F1364" s="7" t="s">
        <v>16</v>
      </c>
      <c r="G1364" s="6"/>
      <c r="H1364" s="7" t="s">
        <v>16</v>
      </c>
      <c r="I1364" s="4" t="s">
        <v>1956</v>
      </c>
      <c r="J1364" s="4" t="s">
        <v>1903</v>
      </c>
      <c r="K1364" s="6">
        <v>22000</v>
      </c>
      <c r="L1364" s="6">
        <v>11000</v>
      </c>
      <c r="M1364" s="6">
        <v>0</v>
      </c>
      <c r="N1364" s="11">
        <v>0</v>
      </c>
      <c r="O1364" s="7" t="s">
        <v>18</v>
      </c>
      <c r="P1364" s="7" t="s">
        <v>18</v>
      </c>
      <c r="Q1364" s="4" t="s">
        <v>3574</v>
      </c>
      <c r="R1364" s="4"/>
      <c r="S1364" s="1"/>
    </row>
    <row r="1365" spans="1:19" ht="42.75">
      <c r="A1365" s="1"/>
      <c r="B1365" s="5" t="s">
        <v>16</v>
      </c>
      <c r="C1365" s="6"/>
      <c r="D1365" s="6"/>
      <c r="E1365" s="6"/>
      <c r="F1365" s="7" t="s">
        <v>16</v>
      </c>
      <c r="G1365" s="6"/>
      <c r="H1365" s="7" t="s">
        <v>16</v>
      </c>
      <c r="I1365" s="4" t="s">
        <v>1957</v>
      </c>
      <c r="J1365" s="4" t="s">
        <v>1903</v>
      </c>
      <c r="K1365" s="6">
        <v>19250</v>
      </c>
      <c r="L1365" s="6">
        <v>19250</v>
      </c>
      <c r="M1365" s="28" t="s">
        <v>2973</v>
      </c>
      <c r="N1365" s="11">
        <v>4552</v>
      </c>
      <c r="O1365" s="9">
        <v>23.6</v>
      </c>
      <c r="P1365" s="9">
        <v>-76.400000000000006</v>
      </c>
      <c r="Q1365" s="4" t="s">
        <v>3577</v>
      </c>
      <c r="R1365" s="4"/>
      <c r="S1365" s="1"/>
    </row>
    <row r="1366" spans="1:19" ht="28.5">
      <c r="A1366" s="1"/>
      <c r="B1366" s="5" t="s">
        <v>16</v>
      </c>
      <c r="C1366" s="6"/>
      <c r="D1366" s="6"/>
      <c r="E1366" s="6"/>
      <c r="F1366" s="7" t="s">
        <v>16</v>
      </c>
      <c r="G1366" s="6"/>
      <c r="H1366" s="7" t="s">
        <v>16</v>
      </c>
      <c r="I1366" s="4" t="s">
        <v>1958</v>
      </c>
      <c r="J1366" s="4" t="s">
        <v>1903</v>
      </c>
      <c r="K1366" s="6">
        <v>9000</v>
      </c>
      <c r="L1366" s="6">
        <v>9000</v>
      </c>
      <c r="M1366" s="28" t="s">
        <v>2973</v>
      </c>
      <c r="N1366" s="11">
        <v>9961</v>
      </c>
      <c r="O1366" s="9">
        <v>110.7</v>
      </c>
      <c r="P1366" s="9">
        <v>10.7</v>
      </c>
      <c r="Q1366" s="4" t="s">
        <v>3578</v>
      </c>
      <c r="R1366" s="4"/>
      <c r="S1366" s="1"/>
    </row>
    <row r="1367" spans="1:19" ht="28.5">
      <c r="A1367" s="1"/>
      <c r="B1367" s="5" t="s">
        <v>16</v>
      </c>
      <c r="C1367" s="6"/>
      <c r="D1367" s="6"/>
      <c r="E1367" s="6"/>
      <c r="F1367" s="7" t="s">
        <v>16</v>
      </c>
      <c r="G1367" s="6"/>
      <c r="H1367" s="7" t="s">
        <v>16</v>
      </c>
      <c r="I1367" s="4" t="s">
        <v>1959</v>
      </c>
      <c r="J1367" s="4" t="s">
        <v>1936</v>
      </c>
      <c r="K1367" s="6">
        <v>6300000</v>
      </c>
      <c r="L1367" s="6">
        <v>6300000</v>
      </c>
      <c r="M1367" s="28" t="s">
        <v>2973</v>
      </c>
      <c r="N1367" s="11">
        <v>1250000</v>
      </c>
      <c r="O1367" s="9">
        <v>19.8</v>
      </c>
      <c r="P1367" s="9">
        <v>-80.2</v>
      </c>
      <c r="Q1367" s="4" t="s">
        <v>3579</v>
      </c>
      <c r="R1367" s="4"/>
      <c r="S1367" s="1"/>
    </row>
    <row r="1368" spans="1:19" ht="28.5">
      <c r="A1368" s="1"/>
      <c r="B1368" s="5" t="s">
        <v>16</v>
      </c>
      <c r="C1368" s="6"/>
      <c r="D1368" s="6"/>
      <c r="E1368" s="6"/>
      <c r="F1368" s="7" t="s">
        <v>16</v>
      </c>
      <c r="G1368" s="6"/>
      <c r="H1368" s="7" t="s">
        <v>16</v>
      </c>
      <c r="I1368" s="4" t="s">
        <v>1960</v>
      </c>
      <c r="J1368" s="4" t="s">
        <v>1903</v>
      </c>
      <c r="K1368" s="6"/>
      <c r="L1368" s="6">
        <v>0</v>
      </c>
      <c r="M1368" s="28" t="s">
        <v>2973</v>
      </c>
      <c r="N1368" s="11">
        <v>1205</v>
      </c>
      <c r="O1368" s="7" t="s">
        <v>18</v>
      </c>
      <c r="P1368" s="7" t="s">
        <v>18</v>
      </c>
      <c r="Q1368" s="4" t="s">
        <v>16</v>
      </c>
      <c r="R1368" s="4"/>
      <c r="S1368" s="1"/>
    </row>
    <row r="1369" spans="1:19" ht="28.5">
      <c r="A1369" s="4" t="s">
        <v>1961</v>
      </c>
      <c r="B1369" s="5" t="s">
        <v>22</v>
      </c>
      <c r="C1369" s="6">
        <v>6956766</v>
      </c>
      <c r="D1369" s="6">
        <v>9439407</v>
      </c>
      <c r="E1369" s="6">
        <v>2482641</v>
      </c>
      <c r="F1369" s="8">
        <v>35.700000000000003</v>
      </c>
      <c r="G1369" s="6">
        <v>22165492</v>
      </c>
      <c r="H1369" s="8">
        <v>42.6</v>
      </c>
      <c r="I1369" s="4" t="s">
        <v>16</v>
      </c>
      <c r="J1369" s="4" t="s">
        <v>16</v>
      </c>
      <c r="K1369" s="6"/>
      <c r="L1369" s="6"/>
      <c r="M1369" s="6"/>
      <c r="N1369" s="11"/>
      <c r="O1369" s="7" t="s">
        <v>16</v>
      </c>
      <c r="P1369" s="7" t="s">
        <v>16</v>
      </c>
      <c r="Q1369" s="4" t="s">
        <v>16</v>
      </c>
      <c r="R1369" s="4"/>
      <c r="S1369" s="1"/>
    </row>
    <row r="1370" spans="1:19" ht="57">
      <c r="A1370" s="4" t="s">
        <v>1962</v>
      </c>
      <c r="B1370" s="5" t="s">
        <v>16</v>
      </c>
      <c r="C1370" s="6"/>
      <c r="D1370" s="6"/>
      <c r="E1370" s="6"/>
      <c r="F1370" s="7" t="s">
        <v>16</v>
      </c>
      <c r="G1370" s="6"/>
      <c r="H1370" s="7" t="s">
        <v>16</v>
      </c>
      <c r="I1370" s="4" t="s">
        <v>1963</v>
      </c>
      <c r="J1370" s="4" t="s">
        <v>1964</v>
      </c>
      <c r="K1370" s="6">
        <v>47000000</v>
      </c>
      <c r="L1370" s="6">
        <v>22800000</v>
      </c>
      <c r="M1370" s="6">
        <v>18002762</v>
      </c>
      <c r="N1370" s="11">
        <v>14214638</v>
      </c>
      <c r="O1370" s="9">
        <v>30.2</v>
      </c>
      <c r="P1370" s="9">
        <v>-37.700000000000003</v>
      </c>
      <c r="Q1370" s="4" t="s">
        <v>1965</v>
      </c>
      <c r="R1370" s="4"/>
      <c r="S1370" s="1"/>
    </row>
    <row r="1371" spans="1:19" ht="28.5">
      <c r="A1371" s="1"/>
      <c r="B1371" s="5" t="s">
        <v>16</v>
      </c>
      <c r="C1371" s="6"/>
      <c r="D1371" s="6"/>
      <c r="E1371" s="6"/>
      <c r="F1371" s="7" t="s">
        <v>16</v>
      </c>
      <c r="G1371" s="6"/>
      <c r="H1371" s="7" t="s">
        <v>16</v>
      </c>
      <c r="I1371" s="4" t="s">
        <v>1966</v>
      </c>
      <c r="J1371" s="4" t="s">
        <v>205</v>
      </c>
      <c r="K1371" s="6">
        <v>61</v>
      </c>
      <c r="L1371" s="6">
        <v>61</v>
      </c>
      <c r="M1371" s="6">
        <v>61</v>
      </c>
      <c r="N1371" s="11">
        <v>61</v>
      </c>
      <c r="O1371" s="7" t="s">
        <v>57</v>
      </c>
      <c r="P1371" s="9">
        <v>0</v>
      </c>
      <c r="Q1371" s="4" t="s">
        <v>16</v>
      </c>
      <c r="R1371" s="4"/>
      <c r="S1371" s="1"/>
    </row>
    <row r="1372" spans="1:19" ht="42.75">
      <c r="A1372" s="1"/>
      <c r="B1372" s="5" t="s">
        <v>16</v>
      </c>
      <c r="C1372" s="6"/>
      <c r="D1372" s="6"/>
      <c r="E1372" s="6"/>
      <c r="F1372" s="7" t="s">
        <v>16</v>
      </c>
      <c r="G1372" s="6"/>
      <c r="H1372" s="7" t="s">
        <v>16</v>
      </c>
      <c r="I1372" s="4" t="s">
        <v>1967</v>
      </c>
      <c r="J1372" s="4" t="s">
        <v>1968</v>
      </c>
      <c r="K1372" s="6">
        <v>24</v>
      </c>
      <c r="L1372" s="6">
        <v>24</v>
      </c>
      <c r="M1372" s="6">
        <v>21</v>
      </c>
      <c r="N1372" s="11">
        <v>24</v>
      </c>
      <c r="O1372" s="7" t="s">
        <v>57</v>
      </c>
      <c r="P1372" s="9">
        <v>0</v>
      </c>
      <c r="Q1372" s="4" t="s">
        <v>16</v>
      </c>
      <c r="R1372" s="4"/>
      <c r="S1372" s="1"/>
    </row>
    <row r="1373" spans="1:19" ht="28.5">
      <c r="A1373" s="1"/>
      <c r="B1373" s="5" t="s">
        <v>16</v>
      </c>
      <c r="C1373" s="6"/>
      <c r="D1373" s="6"/>
      <c r="E1373" s="6"/>
      <c r="F1373" s="7" t="s">
        <v>16</v>
      </c>
      <c r="G1373" s="6"/>
      <c r="H1373" s="7" t="s">
        <v>16</v>
      </c>
      <c r="I1373" s="4" t="s">
        <v>1969</v>
      </c>
      <c r="J1373" s="4" t="s">
        <v>769</v>
      </c>
      <c r="K1373" s="6">
        <v>36</v>
      </c>
      <c r="L1373" s="6">
        <v>19</v>
      </c>
      <c r="M1373" s="6">
        <v>18</v>
      </c>
      <c r="N1373" s="11">
        <v>14</v>
      </c>
      <c r="O1373" s="9">
        <v>38.9</v>
      </c>
      <c r="P1373" s="9">
        <v>-26.3</v>
      </c>
      <c r="Q1373" s="4" t="s">
        <v>1970</v>
      </c>
      <c r="R1373" s="4"/>
      <c r="S1373" s="1"/>
    </row>
    <row r="1374" spans="1:19" ht="42.75">
      <c r="A1374" s="1"/>
      <c r="B1374" s="5" t="s">
        <v>16</v>
      </c>
      <c r="C1374" s="6"/>
      <c r="D1374" s="6"/>
      <c r="E1374" s="6"/>
      <c r="F1374" s="7" t="s">
        <v>16</v>
      </c>
      <c r="G1374" s="6"/>
      <c r="H1374" s="7" t="s">
        <v>16</v>
      </c>
      <c r="I1374" s="4" t="s">
        <v>1971</v>
      </c>
      <c r="J1374" s="4" t="s">
        <v>86</v>
      </c>
      <c r="K1374" s="6">
        <v>8000</v>
      </c>
      <c r="L1374" s="6">
        <v>2705</v>
      </c>
      <c r="M1374" s="6">
        <v>1593</v>
      </c>
      <c r="N1374" s="11">
        <v>1394</v>
      </c>
      <c r="O1374" s="9">
        <v>17.399999999999999</v>
      </c>
      <c r="P1374" s="9">
        <v>-48.5</v>
      </c>
      <c r="Q1374" s="4" t="s">
        <v>3580</v>
      </c>
      <c r="R1374" s="4"/>
      <c r="S1374" s="1"/>
    </row>
    <row r="1375" spans="1:19" ht="42.75">
      <c r="A1375" s="1"/>
      <c r="B1375" s="5" t="s">
        <v>16</v>
      </c>
      <c r="C1375" s="6"/>
      <c r="D1375" s="6"/>
      <c r="E1375" s="6"/>
      <c r="F1375" s="7" t="s">
        <v>16</v>
      </c>
      <c r="G1375" s="6"/>
      <c r="H1375" s="7" t="s">
        <v>16</v>
      </c>
      <c r="I1375" s="4" t="s">
        <v>1972</v>
      </c>
      <c r="J1375" s="4" t="s">
        <v>1973</v>
      </c>
      <c r="K1375" s="6">
        <v>2000</v>
      </c>
      <c r="L1375" s="6">
        <v>405</v>
      </c>
      <c r="M1375" s="6">
        <v>617</v>
      </c>
      <c r="N1375" s="11">
        <v>1583</v>
      </c>
      <c r="O1375" s="9">
        <v>79.2</v>
      </c>
      <c r="P1375" s="9">
        <v>290.89999999999998</v>
      </c>
      <c r="Q1375" s="4" t="s">
        <v>3581</v>
      </c>
      <c r="R1375" s="4"/>
      <c r="S1375" s="1"/>
    </row>
    <row r="1376" spans="1:19" ht="28.5">
      <c r="A1376" s="4" t="s">
        <v>1974</v>
      </c>
      <c r="B1376" s="5" t="s">
        <v>22</v>
      </c>
      <c r="C1376" s="6">
        <v>791943434</v>
      </c>
      <c r="D1376" s="6">
        <v>877439405</v>
      </c>
      <c r="E1376" s="6">
        <v>85495971</v>
      </c>
      <c r="F1376" s="8">
        <v>10.8</v>
      </c>
      <c r="G1376" s="6">
        <v>1742184531</v>
      </c>
      <c r="H1376" s="8">
        <v>50.4</v>
      </c>
      <c r="I1376" s="4" t="s">
        <v>16</v>
      </c>
      <c r="J1376" s="4" t="s">
        <v>16</v>
      </c>
      <c r="K1376" s="6"/>
      <c r="L1376" s="6"/>
      <c r="M1376" s="6"/>
      <c r="N1376" s="11"/>
      <c r="O1376" s="7" t="s">
        <v>16</v>
      </c>
      <c r="P1376" s="7" t="s">
        <v>16</v>
      </c>
      <c r="Q1376" s="4" t="s">
        <v>16</v>
      </c>
      <c r="R1376" s="4"/>
      <c r="S1376" s="1"/>
    </row>
    <row r="1377" spans="1:19" ht="71.25">
      <c r="A1377" s="4" t="s">
        <v>1975</v>
      </c>
      <c r="B1377" s="5" t="s">
        <v>16</v>
      </c>
      <c r="C1377" s="6"/>
      <c r="D1377" s="6"/>
      <c r="E1377" s="6"/>
      <c r="F1377" s="7" t="s">
        <v>16</v>
      </c>
      <c r="G1377" s="6"/>
      <c r="H1377" s="7" t="s">
        <v>16</v>
      </c>
      <c r="I1377" s="4" t="s">
        <v>1976</v>
      </c>
      <c r="J1377" s="4" t="s">
        <v>1977</v>
      </c>
      <c r="K1377" s="6">
        <v>173503</v>
      </c>
      <c r="L1377" s="6">
        <v>69971</v>
      </c>
      <c r="M1377" s="6">
        <v>144580</v>
      </c>
      <c r="N1377" s="11">
        <v>177387</v>
      </c>
      <c r="O1377" s="9">
        <v>102.2</v>
      </c>
      <c r="P1377" s="9">
        <v>153.5</v>
      </c>
      <c r="Q1377" s="4" t="s">
        <v>3582</v>
      </c>
      <c r="R1377" s="4"/>
      <c r="S1377" s="1"/>
    </row>
    <row r="1378" spans="1:19" ht="42.75">
      <c r="A1378" s="1"/>
      <c r="B1378" s="5" t="s">
        <v>16</v>
      </c>
      <c r="C1378" s="6"/>
      <c r="D1378" s="6"/>
      <c r="E1378" s="6"/>
      <c r="F1378" s="7" t="s">
        <v>16</v>
      </c>
      <c r="G1378" s="6"/>
      <c r="H1378" s="7" t="s">
        <v>16</v>
      </c>
      <c r="I1378" s="4" t="s">
        <v>1978</v>
      </c>
      <c r="J1378" s="4" t="s">
        <v>1979</v>
      </c>
      <c r="K1378" s="6">
        <v>3021</v>
      </c>
      <c r="L1378" s="6">
        <v>1898</v>
      </c>
      <c r="M1378" s="6">
        <v>1152</v>
      </c>
      <c r="N1378" s="11">
        <v>1793</v>
      </c>
      <c r="O1378" s="9">
        <v>59.4</v>
      </c>
      <c r="P1378" s="9">
        <v>-5.5</v>
      </c>
      <c r="Q1378" s="4" t="s">
        <v>3583</v>
      </c>
      <c r="R1378" s="4"/>
      <c r="S1378" s="1"/>
    </row>
    <row r="1379" spans="1:19" ht="42.75">
      <c r="A1379" s="1"/>
      <c r="B1379" s="5" t="s">
        <v>16</v>
      </c>
      <c r="C1379" s="6"/>
      <c r="D1379" s="6"/>
      <c r="E1379" s="6"/>
      <c r="F1379" s="7" t="s">
        <v>16</v>
      </c>
      <c r="G1379" s="6"/>
      <c r="H1379" s="7" t="s">
        <v>16</v>
      </c>
      <c r="I1379" s="4" t="s">
        <v>1980</v>
      </c>
      <c r="J1379" s="4" t="s">
        <v>1981</v>
      </c>
      <c r="K1379" s="6">
        <v>265</v>
      </c>
      <c r="L1379" s="6">
        <v>132</v>
      </c>
      <c r="M1379" s="6">
        <v>70</v>
      </c>
      <c r="N1379" s="11">
        <v>0</v>
      </c>
      <c r="O1379" s="7" t="s">
        <v>18</v>
      </c>
      <c r="P1379" s="7" t="s">
        <v>18</v>
      </c>
      <c r="Q1379" s="4" t="s">
        <v>3584</v>
      </c>
      <c r="R1379" s="4"/>
      <c r="S1379" s="1"/>
    </row>
    <row r="1380" spans="1:19" ht="28.5">
      <c r="A1380" s="4" t="s">
        <v>1982</v>
      </c>
      <c r="B1380" s="5" t="s">
        <v>22</v>
      </c>
      <c r="C1380" s="6">
        <v>427499569</v>
      </c>
      <c r="D1380" s="6">
        <v>921706654</v>
      </c>
      <c r="E1380" s="6">
        <v>494207085</v>
      </c>
      <c r="F1380" s="8">
        <v>115.6</v>
      </c>
      <c r="G1380" s="6">
        <v>2605506835</v>
      </c>
      <c r="H1380" s="8">
        <v>35.4</v>
      </c>
      <c r="I1380" s="4" t="s">
        <v>16</v>
      </c>
      <c r="J1380" s="4" t="s">
        <v>16</v>
      </c>
      <c r="K1380" s="6"/>
      <c r="L1380" s="6"/>
      <c r="M1380" s="6"/>
      <c r="N1380" s="11"/>
      <c r="O1380" s="7" t="s">
        <v>16</v>
      </c>
      <c r="P1380" s="7" t="s">
        <v>16</v>
      </c>
      <c r="Q1380" s="4" t="s">
        <v>16</v>
      </c>
      <c r="R1380" s="4"/>
      <c r="S1380" s="1"/>
    </row>
    <row r="1381" spans="1:19" ht="28.5">
      <c r="A1381" s="4" t="s">
        <v>1983</v>
      </c>
      <c r="B1381" s="5" t="s">
        <v>16</v>
      </c>
      <c r="C1381" s="6"/>
      <c r="D1381" s="6"/>
      <c r="E1381" s="6"/>
      <c r="F1381" s="7" t="s">
        <v>16</v>
      </c>
      <c r="G1381" s="6"/>
      <c r="H1381" s="7" t="s">
        <v>16</v>
      </c>
      <c r="I1381" s="4" t="s">
        <v>1984</v>
      </c>
      <c r="J1381" s="4" t="s">
        <v>86</v>
      </c>
      <c r="K1381" s="6">
        <v>6000</v>
      </c>
      <c r="L1381" s="6">
        <v>2000</v>
      </c>
      <c r="M1381" s="6">
        <v>1000</v>
      </c>
      <c r="N1381" s="11">
        <v>2000</v>
      </c>
      <c r="O1381" s="9">
        <v>33.299999999999997</v>
      </c>
      <c r="P1381" s="9">
        <v>0</v>
      </c>
      <c r="Q1381" s="4" t="s">
        <v>16</v>
      </c>
      <c r="R1381" s="4"/>
      <c r="S1381" s="1"/>
    </row>
    <row r="1382" spans="1:19">
      <c r="A1382" s="1"/>
      <c r="B1382" s="5" t="s">
        <v>16</v>
      </c>
      <c r="C1382" s="6"/>
      <c r="D1382" s="6"/>
      <c r="E1382" s="6"/>
      <c r="F1382" s="7" t="s">
        <v>16</v>
      </c>
      <c r="G1382" s="6"/>
      <c r="H1382" s="7" t="s">
        <v>16</v>
      </c>
      <c r="I1382" s="4" t="s">
        <v>1337</v>
      </c>
      <c r="J1382" s="4" t="s">
        <v>1115</v>
      </c>
      <c r="K1382" s="6">
        <v>350</v>
      </c>
      <c r="L1382" s="6">
        <v>170</v>
      </c>
      <c r="M1382" s="6">
        <v>170</v>
      </c>
      <c r="N1382" s="11">
        <v>170</v>
      </c>
      <c r="O1382" s="9">
        <v>48.6</v>
      </c>
      <c r="P1382" s="9">
        <v>0</v>
      </c>
      <c r="Q1382" s="4" t="s">
        <v>16</v>
      </c>
      <c r="R1382" s="4"/>
      <c r="S1382" s="1"/>
    </row>
    <row r="1383" spans="1:19" ht="28.5">
      <c r="A1383" s="1"/>
      <c r="B1383" s="5" t="s">
        <v>16</v>
      </c>
      <c r="C1383" s="6"/>
      <c r="D1383" s="6"/>
      <c r="E1383" s="6"/>
      <c r="F1383" s="7" t="s">
        <v>16</v>
      </c>
      <c r="G1383" s="6"/>
      <c r="H1383" s="7" t="s">
        <v>16</v>
      </c>
      <c r="I1383" s="4" t="s">
        <v>1985</v>
      </c>
      <c r="J1383" s="4" t="s">
        <v>248</v>
      </c>
      <c r="K1383" s="6">
        <v>200</v>
      </c>
      <c r="L1383" s="6">
        <v>0</v>
      </c>
      <c r="M1383" s="6">
        <v>0</v>
      </c>
      <c r="N1383" s="11">
        <v>0</v>
      </c>
      <c r="O1383" s="7" t="s">
        <v>18</v>
      </c>
      <c r="P1383" s="9">
        <v>0</v>
      </c>
      <c r="Q1383" s="4" t="s">
        <v>16</v>
      </c>
      <c r="R1383" s="4"/>
      <c r="S1383" s="1"/>
    </row>
    <row r="1384" spans="1:19">
      <c r="A1384" s="1"/>
      <c r="B1384" s="5" t="s">
        <v>16</v>
      </c>
      <c r="C1384" s="6"/>
      <c r="D1384" s="6"/>
      <c r="E1384" s="6"/>
      <c r="F1384" s="7" t="s">
        <v>16</v>
      </c>
      <c r="G1384" s="6"/>
      <c r="H1384" s="7" t="s">
        <v>16</v>
      </c>
      <c r="I1384" s="4" t="s">
        <v>1986</v>
      </c>
      <c r="J1384" s="4" t="s">
        <v>1987</v>
      </c>
      <c r="K1384" s="6">
        <v>6</v>
      </c>
      <c r="L1384" s="6">
        <v>0</v>
      </c>
      <c r="M1384" s="6">
        <v>0</v>
      </c>
      <c r="N1384" s="11">
        <v>0</v>
      </c>
      <c r="O1384" s="7" t="s">
        <v>18</v>
      </c>
      <c r="P1384" s="9">
        <v>0</v>
      </c>
      <c r="Q1384" s="4" t="s">
        <v>16</v>
      </c>
      <c r="R1384" s="4"/>
      <c r="S1384" s="1"/>
    </row>
    <row r="1385" spans="1:19" ht="28.5">
      <c r="A1385" s="1"/>
      <c r="B1385" s="5" t="s">
        <v>16</v>
      </c>
      <c r="C1385" s="6"/>
      <c r="D1385" s="6"/>
      <c r="E1385" s="6"/>
      <c r="F1385" s="7" t="s">
        <v>16</v>
      </c>
      <c r="G1385" s="6"/>
      <c r="H1385" s="7" t="s">
        <v>16</v>
      </c>
      <c r="I1385" s="4" t="s">
        <v>1988</v>
      </c>
      <c r="J1385" s="4" t="s">
        <v>1989</v>
      </c>
      <c r="K1385" s="6">
        <v>6</v>
      </c>
      <c r="L1385" s="6">
        <v>0</v>
      </c>
      <c r="M1385" s="6">
        <v>0</v>
      </c>
      <c r="N1385" s="11">
        <v>0</v>
      </c>
      <c r="O1385" s="7" t="s">
        <v>18</v>
      </c>
      <c r="P1385" s="9">
        <v>0</v>
      </c>
      <c r="Q1385" s="4" t="s">
        <v>16</v>
      </c>
      <c r="R1385" s="4"/>
      <c r="S1385" s="1"/>
    </row>
    <row r="1386" spans="1:19" ht="42.75">
      <c r="A1386" s="1"/>
      <c r="B1386" s="5" t="s">
        <v>16</v>
      </c>
      <c r="C1386" s="6"/>
      <c r="D1386" s="6"/>
      <c r="E1386" s="6"/>
      <c r="F1386" s="7" t="s">
        <v>16</v>
      </c>
      <c r="G1386" s="6"/>
      <c r="H1386" s="7" t="s">
        <v>16</v>
      </c>
      <c r="I1386" s="4" t="s">
        <v>1990</v>
      </c>
      <c r="J1386" s="4" t="s">
        <v>769</v>
      </c>
      <c r="K1386" s="6">
        <v>50</v>
      </c>
      <c r="L1386" s="6">
        <v>5</v>
      </c>
      <c r="M1386" s="6">
        <v>5</v>
      </c>
      <c r="N1386" s="11">
        <v>5</v>
      </c>
      <c r="O1386" s="9">
        <v>10</v>
      </c>
      <c r="P1386" s="9">
        <v>0</v>
      </c>
      <c r="Q1386" s="4" t="s">
        <v>16</v>
      </c>
      <c r="R1386" s="4"/>
      <c r="S1386" s="1"/>
    </row>
    <row r="1387" spans="1:19" ht="28.5">
      <c r="A1387" s="1"/>
      <c r="B1387" s="5" t="s">
        <v>16</v>
      </c>
      <c r="C1387" s="6"/>
      <c r="D1387" s="6"/>
      <c r="E1387" s="6"/>
      <c r="F1387" s="7" t="s">
        <v>16</v>
      </c>
      <c r="G1387" s="6"/>
      <c r="H1387" s="7" t="s">
        <v>16</v>
      </c>
      <c r="I1387" s="4" t="s">
        <v>1991</v>
      </c>
      <c r="J1387" s="4" t="s">
        <v>198</v>
      </c>
      <c r="K1387" s="6">
        <v>16000</v>
      </c>
      <c r="L1387" s="6">
        <v>8000</v>
      </c>
      <c r="M1387" s="6">
        <v>8000</v>
      </c>
      <c r="N1387" s="11">
        <v>8000</v>
      </c>
      <c r="O1387" s="9">
        <v>50</v>
      </c>
      <c r="P1387" s="9">
        <v>0</v>
      </c>
      <c r="Q1387" s="4" t="s">
        <v>16</v>
      </c>
      <c r="R1387" s="4"/>
      <c r="S1387" s="1"/>
    </row>
    <row r="1388" spans="1:19" ht="42.75">
      <c r="A1388" s="1"/>
      <c r="B1388" s="5" t="s">
        <v>16</v>
      </c>
      <c r="C1388" s="6"/>
      <c r="D1388" s="6"/>
      <c r="E1388" s="6"/>
      <c r="F1388" s="7" t="s">
        <v>16</v>
      </c>
      <c r="G1388" s="6"/>
      <c r="H1388" s="7" t="s">
        <v>16</v>
      </c>
      <c r="I1388" s="4" t="s">
        <v>1992</v>
      </c>
      <c r="J1388" s="4" t="s">
        <v>248</v>
      </c>
      <c r="K1388" s="6">
        <v>24</v>
      </c>
      <c r="L1388" s="6">
        <v>24</v>
      </c>
      <c r="M1388" s="6">
        <v>24</v>
      </c>
      <c r="N1388" s="11">
        <v>24</v>
      </c>
      <c r="O1388" s="9">
        <v>100</v>
      </c>
      <c r="P1388" s="9">
        <v>0</v>
      </c>
      <c r="Q1388" s="4" t="s">
        <v>16</v>
      </c>
      <c r="R1388" s="4"/>
      <c r="S1388" s="1"/>
    </row>
    <row r="1389" spans="1:19" ht="42.75">
      <c r="A1389" s="1"/>
      <c r="B1389" s="5" t="s">
        <v>16</v>
      </c>
      <c r="C1389" s="6"/>
      <c r="D1389" s="6"/>
      <c r="E1389" s="6"/>
      <c r="F1389" s="7" t="s">
        <v>16</v>
      </c>
      <c r="G1389" s="6"/>
      <c r="H1389" s="7" t="s">
        <v>16</v>
      </c>
      <c r="I1389" s="4" t="s">
        <v>1993</v>
      </c>
      <c r="J1389" s="4" t="s">
        <v>152</v>
      </c>
      <c r="K1389" s="6">
        <v>400</v>
      </c>
      <c r="L1389" s="6">
        <v>100</v>
      </c>
      <c r="M1389" s="6">
        <v>27</v>
      </c>
      <c r="N1389" s="11">
        <v>51</v>
      </c>
      <c r="O1389" s="9">
        <v>12.8</v>
      </c>
      <c r="P1389" s="9">
        <v>-49</v>
      </c>
      <c r="Q1389" s="4" t="s">
        <v>3585</v>
      </c>
      <c r="R1389" s="4"/>
      <c r="S1389" s="1"/>
    </row>
    <row r="1390" spans="1:19" ht="42.75">
      <c r="A1390" s="1"/>
      <c r="B1390" s="5" t="s">
        <v>16</v>
      </c>
      <c r="C1390" s="6"/>
      <c r="D1390" s="6"/>
      <c r="E1390" s="6"/>
      <c r="F1390" s="7" t="s">
        <v>16</v>
      </c>
      <c r="G1390" s="6"/>
      <c r="H1390" s="7" t="s">
        <v>16</v>
      </c>
      <c r="I1390" s="4" t="s">
        <v>1994</v>
      </c>
      <c r="J1390" s="4" t="s">
        <v>152</v>
      </c>
      <c r="K1390" s="6">
        <v>2000</v>
      </c>
      <c r="L1390" s="6">
        <v>250</v>
      </c>
      <c r="M1390" s="6">
        <v>116</v>
      </c>
      <c r="N1390" s="11">
        <v>311</v>
      </c>
      <c r="O1390" s="9">
        <v>15.6</v>
      </c>
      <c r="P1390" s="9">
        <v>24.4</v>
      </c>
      <c r="Q1390" s="4" t="s">
        <v>3586</v>
      </c>
      <c r="R1390" s="4"/>
      <c r="S1390" s="1"/>
    </row>
    <row r="1391" spans="1:19" ht="57">
      <c r="A1391" s="1"/>
      <c r="B1391" s="5" t="s">
        <v>16</v>
      </c>
      <c r="C1391" s="6"/>
      <c r="D1391" s="6"/>
      <c r="E1391" s="6"/>
      <c r="F1391" s="7" t="s">
        <v>16</v>
      </c>
      <c r="G1391" s="6"/>
      <c r="H1391" s="7" t="s">
        <v>16</v>
      </c>
      <c r="I1391" s="4" t="s">
        <v>1995</v>
      </c>
      <c r="J1391" s="4" t="s">
        <v>248</v>
      </c>
      <c r="K1391" s="6">
        <v>24</v>
      </c>
      <c r="L1391" s="6">
        <v>24</v>
      </c>
      <c r="M1391" s="6">
        <v>24</v>
      </c>
      <c r="N1391" s="11">
        <v>24</v>
      </c>
      <c r="O1391" s="9">
        <v>100</v>
      </c>
      <c r="P1391" s="9">
        <v>0</v>
      </c>
      <c r="Q1391" s="4" t="s">
        <v>16</v>
      </c>
      <c r="R1391" s="4"/>
      <c r="S1391" s="1"/>
    </row>
    <row r="1392" spans="1:19" ht="42.75">
      <c r="A1392" s="4" t="s">
        <v>1996</v>
      </c>
      <c r="B1392" s="5" t="s">
        <v>22</v>
      </c>
      <c r="C1392" s="6">
        <v>8363462</v>
      </c>
      <c r="D1392" s="6">
        <v>12527605</v>
      </c>
      <c r="E1392" s="6">
        <v>4164143</v>
      </c>
      <c r="F1392" s="8">
        <v>49.8</v>
      </c>
      <c r="G1392" s="6">
        <v>28101092</v>
      </c>
      <c r="H1392" s="8">
        <v>44.6</v>
      </c>
      <c r="I1392" s="4" t="s">
        <v>16</v>
      </c>
      <c r="J1392" s="4" t="s">
        <v>16</v>
      </c>
      <c r="K1392" s="6"/>
      <c r="L1392" s="6"/>
      <c r="M1392" s="6"/>
      <c r="N1392" s="11"/>
      <c r="O1392" s="7" t="s">
        <v>16</v>
      </c>
      <c r="P1392" s="7" t="s">
        <v>16</v>
      </c>
      <c r="Q1392" s="4" t="s">
        <v>16</v>
      </c>
      <c r="R1392" s="4"/>
      <c r="S1392" s="1"/>
    </row>
    <row r="1393" spans="1:19" ht="42.75">
      <c r="A1393" s="4" t="s">
        <v>1997</v>
      </c>
      <c r="B1393" s="5" t="s">
        <v>16</v>
      </c>
      <c r="C1393" s="6"/>
      <c r="D1393" s="6"/>
      <c r="E1393" s="6"/>
      <c r="F1393" s="7" t="s">
        <v>16</v>
      </c>
      <c r="G1393" s="6"/>
      <c r="H1393" s="7" t="s">
        <v>16</v>
      </c>
      <c r="I1393" s="4" t="s">
        <v>1998</v>
      </c>
      <c r="J1393" s="4" t="s">
        <v>297</v>
      </c>
      <c r="K1393" s="6">
        <v>5</v>
      </c>
      <c r="L1393" s="6">
        <v>3</v>
      </c>
      <c r="M1393" s="6">
        <v>3</v>
      </c>
      <c r="N1393" s="11">
        <v>4</v>
      </c>
      <c r="O1393" s="9">
        <v>80</v>
      </c>
      <c r="P1393" s="9">
        <v>33.299999999999997</v>
      </c>
      <c r="Q1393" s="4" t="s">
        <v>3587</v>
      </c>
      <c r="R1393" s="4"/>
      <c r="S1393" s="1"/>
    </row>
    <row r="1394" spans="1:19" ht="42.75">
      <c r="A1394" s="1"/>
      <c r="B1394" s="5" t="s">
        <v>16</v>
      </c>
      <c r="C1394" s="6"/>
      <c r="D1394" s="6"/>
      <c r="E1394" s="6"/>
      <c r="F1394" s="7" t="s">
        <v>16</v>
      </c>
      <c r="G1394" s="6"/>
      <c r="H1394" s="7" t="s">
        <v>16</v>
      </c>
      <c r="I1394" s="4" t="s">
        <v>1998</v>
      </c>
      <c r="J1394" s="4" t="s">
        <v>312</v>
      </c>
      <c r="K1394" s="6">
        <v>300</v>
      </c>
      <c r="L1394" s="6">
        <v>250</v>
      </c>
      <c r="M1394" s="6">
        <v>140</v>
      </c>
      <c r="N1394" s="11">
        <v>270</v>
      </c>
      <c r="O1394" s="9">
        <v>90</v>
      </c>
      <c r="P1394" s="9">
        <v>8</v>
      </c>
      <c r="Q1394" s="4" t="s">
        <v>3587</v>
      </c>
      <c r="R1394" s="4"/>
      <c r="S1394" s="1"/>
    </row>
    <row r="1395" spans="1:19" ht="42.75">
      <c r="A1395" s="1"/>
      <c r="B1395" s="5" t="s">
        <v>16</v>
      </c>
      <c r="C1395" s="6"/>
      <c r="D1395" s="6"/>
      <c r="E1395" s="6"/>
      <c r="F1395" s="7" t="s">
        <v>16</v>
      </c>
      <c r="G1395" s="6"/>
      <c r="H1395" s="7" t="s">
        <v>16</v>
      </c>
      <c r="I1395" s="4" t="s">
        <v>1999</v>
      </c>
      <c r="J1395" s="4" t="s">
        <v>2000</v>
      </c>
      <c r="K1395" s="6">
        <v>5</v>
      </c>
      <c r="L1395" s="6">
        <v>2</v>
      </c>
      <c r="M1395" s="28" t="s">
        <v>2973</v>
      </c>
      <c r="N1395" s="11">
        <v>2</v>
      </c>
      <c r="O1395" s="9">
        <v>40</v>
      </c>
      <c r="P1395" s="9">
        <v>0</v>
      </c>
      <c r="Q1395" s="4" t="s">
        <v>16</v>
      </c>
      <c r="R1395" s="4"/>
      <c r="S1395" s="1"/>
    </row>
    <row r="1396" spans="1:19" ht="42.75">
      <c r="A1396" s="1"/>
      <c r="B1396" s="5" t="s">
        <v>16</v>
      </c>
      <c r="C1396" s="6"/>
      <c r="D1396" s="6"/>
      <c r="E1396" s="6"/>
      <c r="F1396" s="7" t="s">
        <v>16</v>
      </c>
      <c r="G1396" s="6"/>
      <c r="H1396" s="7" t="s">
        <v>16</v>
      </c>
      <c r="I1396" s="4" t="s">
        <v>1999</v>
      </c>
      <c r="J1396" s="4" t="s">
        <v>2001</v>
      </c>
      <c r="K1396" s="6">
        <v>30</v>
      </c>
      <c r="L1396" s="6">
        <v>12</v>
      </c>
      <c r="M1396" s="6">
        <v>10</v>
      </c>
      <c r="N1396" s="11">
        <v>12</v>
      </c>
      <c r="O1396" s="9">
        <v>40</v>
      </c>
      <c r="P1396" s="9">
        <v>0</v>
      </c>
      <c r="Q1396" s="4" t="s">
        <v>16</v>
      </c>
      <c r="R1396" s="4"/>
      <c r="S1396" s="1"/>
    </row>
    <row r="1397" spans="1:19" ht="42.75">
      <c r="A1397" s="1"/>
      <c r="B1397" s="5" t="s">
        <v>16</v>
      </c>
      <c r="C1397" s="6"/>
      <c r="D1397" s="6"/>
      <c r="E1397" s="6"/>
      <c r="F1397" s="7" t="s">
        <v>16</v>
      </c>
      <c r="G1397" s="6"/>
      <c r="H1397" s="7" t="s">
        <v>16</v>
      </c>
      <c r="I1397" s="4" t="s">
        <v>2002</v>
      </c>
      <c r="J1397" s="4" t="s">
        <v>1564</v>
      </c>
      <c r="K1397" s="6">
        <v>850</v>
      </c>
      <c r="L1397" s="6">
        <v>565</v>
      </c>
      <c r="M1397" s="6">
        <v>341</v>
      </c>
      <c r="N1397" s="11">
        <v>469</v>
      </c>
      <c r="O1397" s="9">
        <v>55.2</v>
      </c>
      <c r="P1397" s="9">
        <v>-17</v>
      </c>
      <c r="Q1397" s="4" t="s">
        <v>3588</v>
      </c>
      <c r="R1397" s="4"/>
      <c r="S1397" s="1"/>
    </row>
    <row r="1398" spans="1:19" ht="42.75">
      <c r="A1398" s="1"/>
      <c r="B1398" s="5" t="s">
        <v>16</v>
      </c>
      <c r="C1398" s="6"/>
      <c r="D1398" s="6"/>
      <c r="E1398" s="6"/>
      <c r="F1398" s="7" t="s">
        <v>16</v>
      </c>
      <c r="G1398" s="6"/>
      <c r="H1398" s="7" t="s">
        <v>16</v>
      </c>
      <c r="I1398" s="4" t="s">
        <v>2003</v>
      </c>
      <c r="J1398" s="4" t="s">
        <v>2000</v>
      </c>
      <c r="K1398" s="6">
        <v>3</v>
      </c>
      <c r="L1398" s="6">
        <v>1</v>
      </c>
      <c r="M1398" s="28" t="s">
        <v>2973</v>
      </c>
      <c r="N1398" s="11">
        <v>1</v>
      </c>
      <c r="O1398" s="9">
        <v>33.299999999999997</v>
      </c>
      <c r="P1398" s="9">
        <v>0</v>
      </c>
      <c r="Q1398" s="4" t="s">
        <v>16</v>
      </c>
      <c r="R1398" s="4"/>
      <c r="S1398" s="1"/>
    </row>
    <row r="1399" spans="1:19" ht="42.75">
      <c r="A1399" s="1"/>
      <c r="B1399" s="5" t="s">
        <v>16</v>
      </c>
      <c r="C1399" s="6"/>
      <c r="D1399" s="6"/>
      <c r="E1399" s="6"/>
      <c r="F1399" s="7" t="s">
        <v>16</v>
      </c>
      <c r="G1399" s="6"/>
      <c r="H1399" s="7" t="s">
        <v>16</v>
      </c>
      <c r="I1399" s="4" t="s">
        <v>2003</v>
      </c>
      <c r="J1399" s="4" t="s">
        <v>2001</v>
      </c>
      <c r="K1399" s="6">
        <v>15</v>
      </c>
      <c r="L1399" s="6">
        <v>5</v>
      </c>
      <c r="M1399" s="6">
        <v>5</v>
      </c>
      <c r="N1399" s="11">
        <v>5</v>
      </c>
      <c r="O1399" s="9">
        <v>33.299999999999997</v>
      </c>
      <c r="P1399" s="9">
        <v>0</v>
      </c>
      <c r="Q1399" s="4" t="s">
        <v>16</v>
      </c>
      <c r="R1399" s="4"/>
      <c r="S1399" s="1"/>
    </row>
    <row r="1400" spans="1:19" ht="42.75">
      <c r="A1400" s="1"/>
      <c r="B1400" s="5" t="s">
        <v>16</v>
      </c>
      <c r="C1400" s="6"/>
      <c r="D1400" s="6"/>
      <c r="E1400" s="6"/>
      <c r="F1400" s="7" t="s">
        <v>16</v>
      </c>
      <c r="G1400" s="6"/>
      <c r="H1400" s="7" t="s">
        <v>16</v>
      </c>
      <c r="I1400" s="4" t="s">
        <v>2004</v>
      </c>
      <c r="J1400" s="4" t="s">
        <v>2000</v>
      </c>
      <c r="K1400" s="6">
        <v>2</v>
      </c>
      <c r="L1400" s="6">
        <v>1</v>
      </c>
      <c r="M1400" s="28" t="s">
        <v>2973</v>
      </c>
      <c r="N1400" s="11">
        <v>1</v>
      </c>
      <c r="O1400" s="9">
        <v>50</v>
      </c>
      <c r="P1400" s="9">
        <v>0</v>
      </c>
      <c r="Q1400" s="4" t="s">
        <v>16</v>
      </c>
      <c r="R1400" s="4"/>
      <c r="S1400" s="1"/>
    </row>
    <row r="1401" spans="1:19" ht="42.75">
      <c r="A1401" s="1"/>
      <c r="B1401" s="5" t="s">
        <v>16</v>
      </c>
      <c r="C1401" s="6"/>
      <c r="D1401" s="6"/>
      <c r="E1401" s="6"/>
      <c r="F1401" s="7" t="s">
        <v>16</v>
      </c>
      <c r="G1401" s="6"/>
      <c r="H1401" s="7" t="s">
        <v>16</v>
      </c>
      <c r="I1401" s="4" t="s">
        <v>2004</v>
      </c>
      <c r="J1401" s="4" t="s">
        <v>2001</v>
      </c>
      <c r="K1401" s="6">
        <v>20</v>
      </c>
      <c r="L1401" s="6">
        <v>10</v>
      </c>
      <c r="M1401" s="6">
        <v>0</v>
      </c>
      <c r="N1401" s="11">
        <v>10</v>
      </c>
      <c r="O1401" s="9">
        <v>50</v>
      </c>
      <c r="P1401" s="9">
        <v>0</v>
      </c>
      <c r="Q1401" s="4" t="s">
        <v>16</v>
      </c>
      <c r="R1401" s="4"/>
      <c r="S1401" s="1"/>
    </row>
    <row r="1402" spans="1:19" ht="42.75">
      <c r="A1402" s="1"/>
      <c r="B1402" s="5" t="s">
        <v>16</v>
      </c>
      <c r="C1402" s="6"/>
      <c r="D1402" s="6"/>
      <c r="E1402" s="6"/>
      <c r="F1402" s="7" t="s">
        <v>16</v>
      </c>
      <c r="G1402" s="6"/>
      <c r="H1402" s="7" t="s">
        <v>16</v>
      </c>
      <c r="I1402" s="4" t="s">
        <v>2005</v>
      </c>
      <c r="J1402" s="4" t="s">
        <v>2000</v>
      </c>
      <c r="K1402" s="6">
        <v>20</v>
      </c>
      <c r="L1402" s="6">
        <v>5</v>
      </c>
      <c r="M1402" s="28" t="s">
        <v>2973</v>
      </c>
      <c r="N1402" s="11">
        <v>5</v>
      </c>
      <c r="O1402" s="9">
        <v>25</v>
      </c>
      <c r="P1402" s="9">
        <v>0</v>
      </c>
      <c r="Q1402" s="4" t="s">
        <v>16</v>
      </c>
      <c r="R1402" s="4"/>
      <c r="S1402" s="1"/>
    </row>
    <row r="1403" spans="1:19" ht="42.75">
      <c r="A1403" s="1"/>
      <c r="B1403" s="5" t="s">
        <v>16</v>
      </c>
      <c r="C1403" s="6"/>
      <c r="D1403" s="6"/>
      <c r="E1403" s="6"/>
      <c r="F1403" s="7" t="s">
        <v>16</v>
      </c>
      <c r="G1403" s="6"/>
      <c r="H1403" s="7" t="s">
        <v>16</v>
      </c>
      <c r="I1403" s="4" t="s">
        <v>2005</v>
      </c>
      <c r="J1403" s="4" t="s">
        <v>2001</v>
      </c>
      <c r="K1403" s="6">
        <v>50</v>
      </c>
      <c r="L1403" s="6">
        <v>10</v>
      </c>
      <c r="M1403" s="6">
        <v>10</v>
      </c>
      <c r="N1403" s="11">
        <v>10</v>
      </c>
      <c r="O1403" s="9">
        <v>20</v>
      </c>
      <c r="P1403" s="9">
        <v>0</v>
      </c>
      <c r="Q1403" s="4" t="s">
        <v>16</v>
      </c>
      <c r="R1403" s="4"/>
      <c r="S1403" s="1"/>
    </row>
    <row r="1404" spans="1:19">
      <c r="A1404" s="1"/>
      <c r="B1404" s="5" t="s">
        <v>16</v>
      </c>
      <c r="C1404" s="6"/>
      <c r="D1404" s="6"/>
      <c r="E1404" s="6"/>
      <c r="F1404" s="7" t="s">
        <v>16</v>
      </c>
      <c r="G1404" s="6"/>
      <c r="H1404" s="7" t="s">
        <v>16</v>
      </c>
      <c r="I1404" s="4" t="s">
        <v>2006</v>
      </c>
      <c r="J1404" s="4" t="s">
        <v>103</v>
      </c>
      <c r="K1404" s="6">
        <v>50</v>
      </c>
      <c r="L1404" s="6">
        <v>20</v>
      </c>
      <c r="M1404" s="6">
        <v>10</v>
      </c>
      <c r="N1404" s="11">
        <v>20</v>
      </c>
      <c r="O1404" s="9">
        <v>40</v>
      </c>
      <c r="P1404" s="9">
        <v>0</v>
      </c>
      <c r="Q1404" s="4" t="s">
        <v>16</v>
      </c>
      <c r="R1404" s="4"/>
      <c r="S1404" s="1"/>
    </row>
    <row r="1405" spans="1:19">
      <c r="A1405" s="1"/>
      <c r="B1405" s="5" t="s">
        <v>16</v>
      </c>
      <c r="C1405" s="6"/>
      <c r="D1405" s="6"/>
      <c r="E1405" s="6"/>
      <c r="F1405" s="7" t="s">
        <v>16</v>
      </c>
      <c r="G1405" s="6"/>
      <c r="H1405" s="7" t="s">
        <v>16</v>
      </c>
      <c r="I1405" s="4" t="s">
        <v>2006</v>
      </c>
      <c r="J1405" s="4" t="s">
        <v>2001</v>
      </c>
      <c r="K1405" s="6">
        <v>50</v>
      </c>
      <c r="L1405" s="6">
        <v>20</v>
      </c>
      <c r="M1405" s="6">
        <v>10</v>
      </c>
      <c r="N1405" s="11">
        <v>20</v>
      </c>
      <c r="O1405" s="9">
        <v>40</v>
      </c>
      <c r="P1405" s="9">
        <v>0</v>
      </c>
      <c r="Q1405" s="4" t="s">
        <v>16</v>
      </c>
      <c r="R1405" s="4"/>
      <c r="S1405" s="1"/>
    </row>
    <row r="1406" spans="1:19" ht="28.5">
      <c r="A1406" s="1"/>
      <c r="B1406" s="5" t="s">
        <v>16</v>
      </c>
      <c r="C1406" s="6"/>
      <c r="D1406" s="6"/>
      <c r="E1406" s="6"/>
      <c r="F1406" s="7" t="s">
        <v>16</v>
      </c>
      <c r="G1406" s="6"/>
      <c r="H1406" s="7" t="s">
        <v>16</v>
      </c>
      <c r="I1406" s="4" t="s">
        <v>2007</v>
      </c>
      <c r="J1406" s="4" t="s">
        <v>103</v>
      </c>
      <c r="K1406" s="6">
        <v>4</v>
      </c>
      <c r="L1406" s="6">
        <v>2</v>
      </c>
      <c r="M1406" s="6">
        <v>2</v>
      </c>
      <c r="N1406" s="11">
        <v>2</v>
      </c>
      <c r="O1406" s="9">
        <v>50</v>
      </c>
      <c r="P1406" s="9">
        <v>0</v>
      </c>
      <c r="Q1406" s="4" t="s">
        <v>16</v>
      </c>
      <c r="R1406" s="4"/>
      <c r="S1406" s="1"/>
    </row>
    <row r="1407" spans="1:19" ht="42.75">
      <c r="A1407" s="1"/>
      <c r="B1407" s="5" t="s">
        <v>16</v>
      </c>
      <c r="C1407" s="6"/>
      <c r="D1407" s="6"/>
      <c r="E1407" s="6"/>
      <c r="F1407" s="7" t="s">
        <v>16</v>
      </c>
      <c r="G1407" s="6"/>
      <c r="H1407" s="7" t="s">
        <v>16</v>
      </c>
      <c r="I1407" s="4" t="s">
        <v>2008</v>
      </c>
      <c r="J1407" s="4" t="s">
        <v>2009</v>
      </c>
      <c r="K1407" s="6">
        <v>14</v>
      </c>
      <c r="L1407" s="6">
        <v>9</v>
      </c>
      <c r="M1407" s="6">
        <v>9</v>
      </c>
      <c r="N1407" s="11">
        <v>9</v>
      </c>
      <c r="O1407" s="9">
        <v>64.3</v>
      </c>
      <c r="P1407" s="9">
        <v>0</v>
      </c>
      <c r="Q1407" s="4" t="s">
        <v>16</v>
      </c>
      <c r="R1407" s="4"/>
      <c r="S1407" s="1"/>
    </row>
    <row r="1408" spans="1:19" ht="42.75">
      <c r="A1408" s="1"/>
      <c r="B1408" s="5" t="s">
        <v>16</v>
      </c>
      <c r="C1408" s="6"/>
      <c r="D1408" s="6"/>
      <c r="E1408" s="6"/>
      <c r="F1408" s="7" t="s">
        <v>16</v>
      </c>
      <c r="G1408" s="6"/>
      <c r="H1408" s="7" t="s">
        <v>16</v>
      </c>
      <c r="I1408" s="4" t="s">
        <v>2010</v>
      </c>
      <c r="J1408" s="4" t="s">
        <v>2001</v>
      </c>
      <c r="K1408" s="6">
        <v>100</v>
      </c>
      <c r="L1408" s="6">
        <v>50</v>
      </c>
      <c r="M1408" s="6">
        <v>0</v>
      </c>
      <c r="N1408" s="11">
        <v>0</v>
      </c>
      <c r="O1408" s="7" t="s">
        <v>18</v>
      </c>
      <c r="P1408" s="7" t="s">
        <v>18</v>
      </c>
      <c r="Q1408" s="4" t="s">
        <v>3589</v>
      </c>
      <c r="R1408" s="4"/>
      <c r="S1408" s="1"/>
    </row>
    <row r="1409" spans="1:19" ht="28.5">
      <c r="A1409" s="1"/>
      <c r="B1409" s="5" t="s">
        <v>16</v>
      </c>
      <c r="C1409" s="6"/>
      <c r="D1409" s="6"/>
      <c r="E1409" s="6"/>
      <c r="F1409" s="7" t="s">
        <v>16</v>
      </c>
      <c r="G1409" s="6"/>
      <c r="H1409" s="7" t="s">
        <v>16</v>
      </c>
      <c r="I1409" s="4" t="s">
        <v>2011</v>
      </c>
      <c r="J1409" s="4" t="s">
        <v>297</v>
      </c>
      <c r="K1409" s="6">
        <v>2</v>
      </c>
      <c r="L1409" s="6">
        <v>1</v>
      </c>
      <c r="M1409" s="6">
        <v>0</v>
      </c>
      <c r="N1409" s="11">
        <v>0</v>
      </c>
      <c r="O1409" s="7" t="s">
        <v>18</v>
      </c>
      <c r="P1409" s="7" t="s">
        <v>18</v>
      </c>
      <c r="Q1409" s="4" t="s">
        <v>3589</v>
      </c>
      <c r="R1409" s="4"/>
      <c r="S1409" s="1"/>
    </row>
    <row r="1410" spans="1:19" ht="28.5">
      <c r="A1410" s="1"/>
      <c r="B1410" s="5" t="s">
        <v>16</v>
      </c>
      <c r="C1410" s="6"/>
      <c r="D1410" s="6"/>
      <c r="E1410" s="6"/>
      <c r="F1410" s="7" t="s">
        <v>16</v>
      </c>
      <c r="G1410" s="6"/>
      <c r="H1410" s="7" t="s">
        <v>16</v>
      </c>
      <c r="I1410" s="4" t="s">
        <v>2012</v>
      </c>
      <c r="J1410" s="4" t="s">
        <v>2000</v>
      </c>
      <c r="K1410" s="6">
        <v>1</v>
      </c>
      <c r="L1410" s="6">
        <v>0</v>
      </c>
      <c r="M1410" s="28" t="s">
        <v>2973</v>
      </c>
      <c r="N1410" s="11">
        <v>0</v>
      </c>
      <c r="O1410" s="7" t="s">
        <v>18</v>
      </c>
      <c r="P1410" s="9">
        <v>0</v>
      </c>
      <c r="Q1410" s="4" t="s">
        <v>16</v>
      </c>
      <c r="R1410" s="4"/>
      <c r="S1410" s="1"/>
    </row>
    <row r="1411" spans="1:19" ht="28.5">
      <c r="A1411" s="1"/>
      <c r="B1411" s="5" t="s">
        <v>16</v>
      </c>
      <c r="C1411" s="6"/>
      <c r="D1411" s="6"/>
      <c r="E1411" s="6"/>
      <c r="F1411" s="7" t="s">
        <v>16</v>
      </c>
      <c r="G1411" s="6"/>
      <c r="H1411" s="7" t="s">
        <v>16</v>
      </c>
      <c r="I1411" s="4" t="s">
        <v>2013</v>
      </c>
      <c r="J1411" s="4" t="s">
        <v>2000</v>
      </c>
      <c r="K1411" s="6">
        <v>2</v>
      </c>
      <c r="L1411" s="6">
        <v>1</v>
      </c>
      <c r="M1411" s="28" t="s">
        <v>2973</v>
      </c>
      <c r="N1411" s="11">
        <v>1</v>
      </c>
      <c r="O1411" s="9">
        <v>50</v>
      </c>
      <c r="P1411" s="9">
        <v>0</v>
      </c>
      <c r="Q1411" s="4" t="s">
        <v>16</v>
      </c>
      <c r="R1411" s="4"/>
      <c r="S1411" s="1"/>
    </row>
    <row r="1412" spans="1:19" ht="28.5">
      <c r="A1412" s="1"/>
      <c r="B1412" s="5" t="s">
        <v>16</v>
      </c>
      <c r="C1412" s="6"/>
      <c r="D1412" s="6"/>
      <c r="E1412" s="6"/>
      <c r="F1412" s="7" t="s">
        <v>16</v>
      </c>
      <c r="G1412" s="6"/>
      <c r="H1412" s="7" t="s">
        <v>16</v>
      </c>
      <c r="I1412" s="4" t="s">
        <v>2013</v>
      </c>
      <c r="J1412" s="4" t="s">
        <v>2001</v>
      </c>
      <c r="K1412" s="6">
        <v>40</v>
      </c>
      <c r="L1412" s="6">
        <v>20</v>
      </c>
      <c r="M1412" s="6">
        <v>15</v>
      </c>
      <c r="N1412" s="11">
        <v>20</v>
      </c>
      <c r="O1412" s="9">
        <v>50</v>
      </c>
      <c r="P1412" s="9">
        <v>0</v>
      </c>
      <c r="Q1412" s="4" t="s">
        <v>16</v>
      </c>
      <c r="R1412" s="4"/>
      <c r="S1412" s="1"/>
    </row>
    <row r="1413" spans="1:19">
      <c r="A1413" s="1"/>
      <c r="B1413" s="5" t="s">
        <v>16</v>
      </c>
      <c r="C1413" s="6"/>
      <c r="D1413" s="6"/>
      <c r="E1413" s="6"/>
      <c r="F1413" s="7" t="s">
        <v>16</v>
      </c>
      <c r="G1413" s="6"/>
      <c r="H1413" s="7" t="s">
        <v>16</v>
      </c>
      <c r="I1413" s="4" t="s">
        <v>2014</v>
      </c>
      <c r="J1413" s="4" t="s">
        <v>2015</v>
      </c>
      <c r="K1413" s="6">
        <v>20</v>
      </c>
      <c r="L1413" s="6">
        <v>10</v>
      </c>
      <c r="M1413" s="6">
        <v>6</v>
      </c>
      <c r="N1413" s="11">
        <v>10</v>
      </c>
      <c r="O1413" s="9">
        <v>50</v>
      </c>
      <c r="P1413" s="9">
        <v>0</v>
      </c>
      <c r="Q1413" s="4" t="s">
        <v>16</v>
      </c>
      <c r="R1413" s="4"/>
      <c r="S1413" s="1"/>
    </row>
    <row r="1414" spans="1:19" ht="28.5">
      <c r="A1414" s="1"/>
      <c r="B1414" s="5" t="s">
        <v>16</v>
      </c>
      <c r="C1414" s="6"/>
      <c r="D1414" s="6"/>
      <c r="E1414" s="6"/>
      <c r="F1414" s="7" t="s">
        <v>16</v>
      </c>
      <c r="G1414" s="6"/>
      <c r="H1414" s="7" t="s">
        <v>16</v>
      </c>
      <c r="I1414" s="4" t="s">
        <v>2016</v>
      </c>
      <c r="J1414" s="4" t="s">
        <v>103</v>
      </c>
      <c r="K1414" s="6">
        <v>20</v>
      </c>
      <c r="L1414" s="6">
        <v>10</v>
      </c>
      <c r="M1414" s="6">
        <v>6</v>
      </c>
      <c r="N1414" s="11">
        <v>8</v>
      </c>
      <c r="O1414" s="9">
        <v>40</v>
      </c>
      <c r="P1414" s="9">
        <v>-20</v>
      </c>
      <c r="Q1414" s="4" t="s">
        <v>2017</v>
      </c>
      <c r="R1414" s="4"/>
      <c r="S1414" s="1"/>
    </row>
    <row r="1415" spans="1:19" ht="28.5">
      <c r="A1415" s="4" t="s">
        <v>2018</v>
      </c>
      <c r="B1415" s="5" t="s">
        <v>22</v>
      </c>
      <c r="C1415" s="6">
        <v>140734165</v>
      </c>
      <c r="D1415" s="6">
        <v>406286029</v>
      </c>
      <c r="E1415" s="6">
        <v>265551864</v>
      </c>
      <c r="F1415" s="8">
        <v>188.7</v>
      </c>
      <c r="G1415" s="6">
        <v>713417702</v>
      </c>
      <c r="H1415" s="8">
        <v>56.9</v>
      </c>
      <c r="I1415" s="4" t="s">
        <v>16</v>
      </c>
      <c r="J1415" s="4" t="s">
        <v>16</v>
      </c>
      <c r="K1415" s="6"/>
      <c r="L1415" s="6"/>
      <c r="M1415" s="6"/>
      <c r="N1415" s="11"/>
      <c r="O1415" s="7" t="s">
        <v>16</v>
      </c>
      <c r="P1415" s="7" t="s">
        <v>16</v>
      </c>
      <c r="Q1415" s="4" t="s">
        <v>16</v>
      </c>
      <c r="R1415" s="4"/>
      <c r="S1415" s="1"/>
    </row>
    <row r="1416" spans="1:19">
      <c r="A1416" s="4" t="s">
        <v>2019</v>
      </c>
      <c r="B1416" s="5" t="s">
        <v>16</v>
      </c>
      <c r="C1416" s="6"/>
      <c r="D1416" s="6"/>
      <c r="E1416" s="6"/>
      <c r="F1416" s="7" t="s">
        <v>16</v>
      </c>
      <c r="G1416" s="6"/>
      <c r="H1416" s="7" t="s">
        <v>16</v>
      </c>
      <c r="I1416" s="4" t="s">
        <v>1014</v>
      </c>
      <c r="J1416" s="4" t="s">
        <v>198</v>
      </c>
      <c r="K1416" s="6">
        <v>346500</v>
      </c>
      <c r="L1416" s="6">
        <v>0</v>
      </c>
      <c r="M1416" s="6">
        <v>0</v>
      </c>
      <c r="N1416" s="11">
        <v>0</v>
      </c>
      <c r="O1416" s="7" t="s">
        <v>18</v>
      </c>
      <c r="P1416" s="9">
        <v>0</v>
      </c>
      <c r="Q1416" s="4" t="s">
        <v>16</v>
      </c>
      <c r="R1416" s="4"/>
      <c r="S1416" s="1"/>
    </row>
    <row r="1417" spans="1:19" ht="28.5">
      <c r="A1417" s="1"/>
      <c r="B1417" s="5" t="s">
        <v>16</v>
      </c>
      <c r="C1417" s="6"/>
      <c r="D1417" s="6"/>
      <c r="E1417" s="6"/>
      <c r="F1417" s="7" t="s">
        <v>16</v>
      </c>
      <c r="G1417" s="6"/>
      <c r="H1417" s="7" t="s">
        <v>16</v>
      </c>
      <c r="I1417" s="4" t="s">
        <v>2020</v>
      </c>
      <c r="J1417" s="4" t="s">
        <v>152</v>
      </c>
      <c r="K1417" s="6">
        <v>320</v>
      </c>
      <c r="L1417" s="6">
        <v>0</v>
      </c>
      <c r="M1417" s="6">
        <v>0</v>
      </c>
      <c r="N1417" s="11">
        <v>0</v>
      </c>
      <c r="O1417" s="7" t="s">
        <v>18</v>
      </c>
      <c r="P1417" s="9">
        <v>0</v>
      </c>
      <c r="Q1417" s="4" t="s">
        <v>16</v>
      </c>
      <c r="R1417" s="4"/>
      <c r="S1417" s="1"/>
    </row>
    <row r="1418" spans="1:19" ht="42.75">
      <c r="A1418" s="1"/>
      <c r="B1418" s="5" t="s">
        <v>16</v>
      </c>
      <c r="C1418" s="6"/>
      <c r="D1418" s="6"/>
      <c r="E1418" s="6"/>
      <c r="F1418" s="7" t="s">
        <v>16</v>
      </c>
      <c r="G1418" s="6"/>
      <c r="H1418" s="7" t="s">
        <v>16</v>
      </c>
      <c r="I1418" s="4" t="s">
        <v>2021</v>
      </c>
      <c r="J1418" s="4" t="s">
        <v>1564</v>
      </c>
      <c r="K1418" s="6">
        <v>17200</v>
      </c>
      <c r="L1418" s="6">
        <v>10000</v>
      </c>
      <c r="M1418" s="6">
        <v>12199</v>
      </c>
      <c r="N1418" s="11">
        <v>10000</v>
      </c>
      <c r="O1418" s="9">
        <v>58.1</v>
      </c>
      <c r="P1418" s="9">
        <v>0</v>
      </c>
      <c r="Q1418" s="4" t="s">
        <v>16</v>
      </c>
      <c r="R1418" s="4"/>
      <c r="S1418" s="1"/>
    </row>
    <row r="1419" spans="1:19" ht="28.5">
      <c r="A1419" s="1"/>
      <c r="B1419" s="5" t="s">
        <v>16</v>
      </c>
      <c r="C1419" s="6"/>
      <c r="D1419" s="6"/>
      <c r="E1419" s="6"/>
      <c r="F1419" s="7" t="s">
        <v>16</v>
      </c>
      <c r="G1419" s="6"/>
      <c r="H1419" s="7" t="s">
        <v>16</v>
      </c>
      <c r="I1419" s="4" t="s">
        <v>2022</v>
      </c>
      <c r="J1419" s="4" t="s">
        <v>1564</v>
      </c>
      <c r="K1419" s="6">
        <v>5600</v>
      </c>
      <c r="L1419" s="6">
        <v>2500</v>
      </c>
      <c r="M1419" s="6">
        <v>6053</v>
      </c>
      <c r="N1419" s="11">
        <v>3201</v>
      </c>
      <c r="O1419" s="9">
        <v>57.2</v>
      </c>
      <c r="P1419" s="9">
        <v>28</v>
      </c>
      <c r="Q1419" s="4" t="s">
        <v>3590</v>
      </c>
      <c r="R1419" s="4"/>
      <c r="S1419" s="1"/>
    </row>
    <row r="1420" spans="1:19" ht="28.5">
      <c r="A1420" s="1"/>
      <c r="B1420" s="5" t="s">
        <v>16</v>
      </c>
      <c r="C1420" s="6"/>
      <c r="D1420" s="6"/>
      <c r="E1420" s="6"/>
      <c r="F1420" s="7" t="s">
        <v>16</v>
      </c>
      <c r="G1420" s="6"/>
      <c r="H1420" s="7" t="s">
        <v>16</v>
      </c>
      <c r="I1420" s="4" t="s">
        <v>2023</v>
      </c>
      <c r="J1420" s="4" t="s">
        <v>1903</v>
      </c>
      <c r="K1420" s="6">
        <v>750</v>
      </c>
      <c r="L1420" s="6">
        <v>750</v>
      </c>
      <c r="M1420" s="6">
        <v>0</v>
      </c>
      <c r="N1420" s="11">
        <v>769</v>
      </c>
      <c r="O1420" s="9">
        <v>102.5</v>
      </c>
      <c r="P1420" s="9">
        <v>2.5</v>
      </c>
      <c r="Q1420" s="4" t="s">
        <v>3591</v>
      </c>
      <c r="R1420" s="4"/>
      <c r="S1420" s="1"/>
    </row>
    <row r="1421" spans="1:19">
      <c r="A1421" s="1"/>
      <c r="B1421" s="5" t="s">
        <v>16</v>
      </c>
      <c r="C1421" s="6"/>
      <c r="D1421" s="6"/>
      <c r="E1421" s="6"/>
      <c r="F1421" s="7" t="s">
        <v>16</v>
      </c>
      <c r="G1421" s="6"/>
      <c r="H1421" s="7" t="s">
        <v>16</v>
      </c>
      <c r="I1421" s="4" t="s">
        <v>2024</v>
      </c>
      <c r="J1421" s="4" t="s">
        <v>2025</v>
      </c>
      <c r="K1421" s="6">
        <v>1300</v>
      </c>
      <c r="L1421" s="6">
        <v>0</v>
      </c>
      <c r="M1421" s="6">
        <v>0</v>
      </c>
      <c r="N1421" s="11">
        <v>0</v>
      </c>
      <c r="O1421" s="7" t="s">
        <v>18</v>
      </c>
      <c r="P1421" s="9">
        <v>0</v>
      </c>
      <c r="Q1421" s="4" t="s">
        <v>16</v>
      </c>
      <c r="R1421" s="4"/>
      <c r="S1421" s="1"/>
    </row>
    <row r="1422" spans="1:19">
      <c r="A1422" s="1"/>
      <c r="B1422" s="5" t="s">
        <v>16</v>
      </c>
      <c r="C1422" s="6"/>
      <c r="D1422" s="6"/>
      <c r="E1422" s="6"/>
      <c r="F1422" s="7" t="s">
        <v>16</v>
      </c>
      <c r="G1422" s="6"/>
      <c r="H1422" s="7" t="s">
        <v>16</v>
      </c>
      <c r="I1422" s="4" t="s">
        <v>2026</v>
      </c>
      <c r="J1422" s="4" t="s">
        <v>198</v>
      </c>
      <c r="K1422" s="6">
        <v>2000</v>
      </c>
      <c r="L1422" s="6">
        <v>0</v>
      </c>
      <c r="M1422" s="6">
        <v>0</v>
      </c>
      <c r="N1422" s="11">
        <v>0</v>
      </c>
      <c r="O1422" s="7" t="s">
        <v>18</v>
      </c>
      <c r="P1422" s="9">
        <v>0</v>
      </c>
      <c r="Q1422" s="4" t="s">
        <v>16</v>
      </c>
      <c r="R1422" s="4"/>
      <c r="S1422" s="1"/>
    </row>
    <row r="1423" spans="1:19" ht="28.5">
      <c r="A1423" s="1"/>
      <c r="B1423" s="5" t="s">
        <v>16</v>
      </c>
      <c r="C1423" s="6"/>
      <c r="D1423" s="6"/>
      <c r="E1423" s="6"/>
      <c r="F1423" s="7" t="s">
        <v>16</v>
      </c>
      <c r="G1423" s="6"/>
      <c r="H1423" s="7" t="s">
        <v>16</v>
      </c>
      <c r="I1423" s="4" t="s">
        <v>2027</v>
      </c>
      <c r="J1423" s="4" t="s">
        <v>1564</v>
      </c>
      <c r="K1423" s="6">
        <v>300</v>
      </c>
      <c r="L1423" s="6">
        <v>300</v>
      </c>
      <c r="M1423" s="6">
        <v>0</v>
      </c>
      <c r="N1423" s="11">
        <v>300</v>
      </c>
      <c r="O1423" s="9">
        <v>100</v>
      </c>
      <c r="P1423" s="9">
        <v>0</v>
      </c>
      <c r="Q1423" s="4" t="s">
        <v>16</v>
      </c>
      <c r="R1423" s="4"/>
      <c r="S1423" s="1"/>
    </row>
    <row r="1424" spans="1:19" ht="28.5">
      <c r="A1424" s="1"/>
      <c r="B1424" s="5" t="s">
        <v>16</v>
      </c>
      <c r="C1424" s="6"/>
      <c r="D1424" s="6"/>
      <c r="E1424" s="6"/>
      <c r="F1424" s="7" t="s">
        <v>16</v>
      </c>
      <c r="G1424" s="6"/>
      <c r="H1424" s="7" t="s">
        <v>16</v>
      </c>
      <c r="I1424" s="4" t="s">
        <v>2028</v>
      </c>
      <c r="J1424" s="4" t="s">
        <v>869</v>
      </c>
      <c r="K1424" s="6">
        <v>4</v>
      </c>
      <c r="L1424" s="6">
        <v>4</v>
      </c>
      <c r="M1424" s="6">
        <v>1</v>
      </c>
      <c r="N1424" s="11">
        <v>4</v>
      </c>
      <c r="O1424" s="9">
        <v>100</v>
      </c>
      <c r="P1424" s="9">
        <v>0</v>
      </c>
      <c r="Q1424" s="4" t="s">
        <v>16</v>
      </c>
      <c r="R1424" s="4"/>
      <c r="S1424" s="1"/>
    </row>
    <row r="1425" spans="1:19" ht="28.5">
      <c r="A1425" s="1"/>
      <c r="B1425" s="5" t="s">
        <v>16</v>
      </c>
      <c r="C1425" s="6"/>
      <c r="D1425" s="6"/>
      <c r="E1425" s="6"/>
      <c r="F1425" s="7" t="s">
        <v>16</v>
      </c>
      <c r="G1425" s="6"/>
      <c r="H1425" s="7" t="s">
        <v>16</v>
      </c>
      <c r="I1425" s="4" t="s">
        <v>2029</v>
      </c>
      <c r="J1425" s="4" t="s">
        <v>103</v>
      </c>
      <c r="K1425" s="6">
        <v>100</v>
      </c>
      <c r="L1425" s="6">
        <v>0</v>
      </c>
      <c r="M1425" s="6">
        <v>0</v>
      </c>
      <c r="N1425" s="11">
        <v>0</v>
      </c>
      <c r="O1425" s="7" t="s">
        <v>18</v>
      </c>
      <c r="P1425" s="9">
        <v>0</v>
      </c>
      <c r="Q1425" s="4" t="s">
        <v>16</v>
      </c>
      <c r="R1425" s="4"/>
      <c r="S1425" s="1"/>
    </row>
    <row r="1426" spans="1:19" ht="28.5">
      <c r="A1426" s="1"/>
      <c r="B1426" s="5" t="s">
        <v>16</v>
      </c>
      <c r="C1426" s="6"/>
      <c r="D1426" s="6"/>
      <c r="E1426" s="6"/>
      <c r="F1426" s="7" t="s">
        <v>16</v>
      </c>
      <c r="G1426" s="6"/>
      <c r="H1426" s="7" t="s">
        <v>16</v>
      </c>
      <c r="I1426" s="4" t="s">
        <v>2029</v>
      </c>
      <c r="J1426" s="4" t="s">
        <v>248</v>
      </c>
      <c r="K1426" s="6">
        <v>100</v>
      </c>
      <c r="L1426" s="6">
        <v>100</v>
      </c>
      <c r="M1426" s="6">
        <v>86</v>
      </c>
      <c r="N1426" s="11">
        <v>76</v>
      </c>
      <c r="O1426" s="9">
        <v>76</v>
      </c>
      <c r="P1426" s="9">
        <v>-24</v>
      </c>
      <c r="Q1426" s="4" t="s">
        <v>2030</v>
      </c>
      <c r="R1426" s="4"/>
      <c r="S1426" s="1"/>
    </row>
    <row r="1427" spans="1:19" ht="28.5">
      <c r="A1427" s="1"/>
      <c r="B1427" s="5" t="s">
        <v>16</v>
      </c>
      <c r="C1427" s="6"/>
      <c r="D1427" s="6"/>
      <c r="E1427" s="6"/>
      <c r="F1427" s="7" t="s">
        <v>16</v>
      </c>
      <c r="G1427" s="6"/>
      <c r="H1427" s="7" t="s">
        <v>16</v>
      </c>
      <c r="I1427" s="4" t="s">
        <v>2031</v>
      </c>
      <c r="J1427" s="4" t="s">
        <v>2032</v>
      </c>
      <c r="K1427" s="6">
        <v>10</v>
      </c>
      <c r="L1427" s="6">
        <v>0</v>
      </c>
      <c r="M1427" s="6">
        <v>0</v>
      </c>
      <c r="N1427" s="11">
        <v>0</v>
      </c>
      <c r="O1427" s="7" t="s">
        <v>18</v>
      </c>
      <c r="P1427" s="9">
        <v>0</v>
      </c>
      <c r="Q1427" s="4" t="s">
        <v>16</v>
      </c>
      <c r="R1427" s="4"/>
      <c r="S1427" s="1"/>
    </row>
    <row r="1428" spans="1:19">
      <c r="A1428" s="1"/>
      <c r="B1428" s="5" t="s">
        <v>16</v>
      </c>
      <c r="C1428" s="6"/>
      <c r="D1428" s="6"/>
      <c r="E1428" s="6"/>
      <c r="F1428" s="7" t="s">
        <v>16</v>
      </c>
      <c r="G1428" s="6"/>
      <c r="H1428" s="7" t="s">
        <v>16</v>
      </c>
      <c r="I1428" s="4" t="s">
        <v>2033</v>
      </c>
      <c r="J1428" s="4" t="s">
        <v>2034</v>
      </c>
      <c r="K1428" s="6">
        <v>60000</v>
      </c>
      <c r="L1428" s="6">
        <v>0</v>
      </c>
      <c r="M1428" s="28" t="s">
        <v>2973</v>
      </c>
      <c r="N1428" s="11">
        <v>0</v>
      </c>
      <c r="O1428" s="7" t="s">
        <v>18</v>
      </c>
      <c r="P1428" s="9">
        <v>0</v>
      </c>
      <c r="Q1428" s="4" t="s">
        <v>16</v>
      </c>
      <c r="R1428" s="4"/>
      <c r="S1428" s="1"/>
    </row>
    <row r="1429" spans="1:19" ht="28.5">
      <c r="A1429" s="1"/>
      <c r="B1429" s="5" t="s">
        <v>16</v>
      </c>
      <c r="C1429" s="6"/>
      <c r="D1429" s="6"/>
      <c r="E1429" s="6"/>
      <c r="F1429" s="7" t="s">
        <v>16</v>
      </c>
      <c r="G1429" s="6"/>
      <c r="H1429" s="7" t="s">
        <v>16</v>
      </c>
      <c r="I1429" s="4" t="s">
        <v>2035</v>
      </c>
      <c r="J1429" s="4" t="s">
        <v>769</v>
      </c>
      <c r="K1429" s="6">
        <v>1</v>
      </c>
      <c r="L1429" s="6">
        <v>1</v>
      </c>
      <c r="M1429" s="6">
        <v>0</v>
      </c>
      <c r="N1429" s="11">
        <v>0</v>
      </c>
      <c r="O1429" s="7" t="s">
        <v>18</v>
      </c>
      <c r="P1429" s="7" t="s">
        <v>18</v>
      </c>
      <c r="Q1429" s="4" t="s">
        <v>3576</v>
      </c>
      <c r="R1429" s="4"/>
      <c r="S1429" s="1"/>
    </row>
    <row r="1430" spans="1:19" ht="28.5">
      <c r="A1430" s="1"/>
      <c r="B1430" s="5" t="s">
        <v>16</v>
      </c>
      <c r="C1430" s="6"/>
      <c r="D1430" s="6"/>
      <c r="E1430" s="6"/>
      <c r="F1430" s="7" t="s">
        <v>16</v>
      </c>
      <c r="G1430" s="6"/>
      <c r="H1430" s="7" t="s">
        <v>16</v>
      </c>
      <c r="I1430" s="4" t="s">
        <v>2036</v>
      </c>
      <c r="J1430" s="4" t="s">
        <v>769</v>
      </c>
      <c r="K1430" s="6">
        <v>3</v>
      </c>
      <c r="L1430" s="6">
        <v>2</v>
      </c>
      <c r="M1430" s="6">
        <v>0</v>
      </c>
      <c r="N1430" s="11">
        <v>2</v>
      </c>
      <c r="O1430" s="9">
        <v>66.7</v>
      </c>
      <c r="P1430" s="9">
        <v>0</v>
      </c>
      <c r="Q1430" s="4" t="s">
        <v>16</v>
      </c>
      <c r="R1430" s="4"/>
      <c r="S1430" s="1"/>
    </row>
    <row r="1431" spans="1:19" ht="42.75">
      <c r="A1431" s="1"/>
      <c r="B1431" s="5" t="s">
        <v>16</v>
      </c>
      <c r="C1431" s="6"/>
      <c r="D1431" s="6"/>
      <c r="E1431" s="6"/>
      <c r="F1431" s="7" t="s">
        <v>16</v>
      </c>
      <c r="G1431" s="6"/>
      <c r="H1431" s="7" t="s">
        <v>16</v>
      </c>
      <c r="I1431" s="4" t="s">
        <v>2037</v>
      </c>
      <c r="J1431" s="4" t="s">
        <v>769</v>
      </c>
      <c r="K1431" s="6">
        <v>30</v>
      </c>
      <c r="L1431" s="6">
        <v>20</v>
      </c>
      <c r="M1431" s="6">
        <v>0</v>
      </c>
      <c r="N1431" s="11">
        <v>20</v>
      </c>
      <c r="O1431" s="9">
        <v>66.7</v>
      </c>
      <c r="P1431" s="9">
        <v>0</v>
      </c>
      <c r="Q1431" s="4" t="s">
        <v>16</v>
      </c>
      <c r="R1431" s="4"/>
      <c r="S1431" s="1"/>
    </row>
    <row r="1432" spans="1:19" ht="42.75">
      <c r="A1432" s="1"/>
      <c r="B1432" s="5" t="s">
        <v>16</v>
      </c>
      <c r="C1432" s="6"/>
      <c r="D1432" s="6"/>
      <c r="E1432" s="6"/>
      <c r="F1432" s="7" t="s">
        <v>16</v>
      </c>
      <c r="G1432" s="6"/>
      <c r="H1432" s="7" t="s">
        <v>16</v>
      </c>
      <c r="I1432" s="4" t="s">
        <v>2037</v>
      </c>
      <c r="J1432" s="4" t="s">
        <v>1175</v>
      </c>
      <c r="K1432" s="6">
        <v>15</v>
      </c>
      <c r="L1432" s="6">
        <v>15</v>
      </c>
      <c r="M1432" s="6">
        <v>3</v>
      </c>
      <c r="N1432" s="11">
        <v>15</v>
      </c>
      <c r="O1432" s="9">
        <v>100</v>
      </c>
      <c r="P1432" s="9">
        <v>0</v>
      </c>
      <c r="Q1432" s="4" t="s">
        <v>16</v>
      </c>
      <c r="R1432" s="4"/>
      <c r="S1432" s="1"/>
    </row>
    <row r="1433" spans="1:19" ht="28.5">
      <c r="A1433" s="1"/>
      <c r="B1433" s="5" t="s">
        <v>16</v>
      </c>
      <c r="C1433" s="6"/>
      <c r="D1433" s="6"/>
      <c r="E1433" s="6"/>
      <c r="F1433" s="7" t="s">
        <v>16</v>
      </c>
      <c r="G1433" s="6"/>
      <c r="H1433" s="7" t="s">
        <v>16</v>
      </c>
      <c r="I1433" s="4" t="s">
        <v>2038</v>
      </c>
      <c r="J1433" s="4" t="s">
        <v>1936</v>
      </c>
      <c r="K1433" s="6">
        <v>126000</v>
      </c>
      <c r="L1433" s="6">
        <v>0</v>
      </c>
      <c r="M1433" s="6">
        <v>0</v>
      </c>
      <c r="N1433" s="11">
        <v>0</v>
      </c>
      <c r="O1433" s="7" t="s">
        <v>18</v>
      </c>
      <c r="P1433" s="9">
        <v>0</v>
      </c>
      <c r="Q1433" s="4" t="s">
        <v>16</v>
      </c>
      <c r="R1433" s="4"/>
      <c r="S1433" s="1"/>
    </row>
    <row r="1434" spans="1:19" ht="42.75">
      <c r="A1434" s="1"/>
      <c r="B1434" s="5" t="s">
        <v>16</v>
      </c>
      <c r="C1434" s="6"/>
      <c r="D1434" s="6"/>
      <c r="E1434" s="6"/>
      <c r="F1434" s="7" t="s">
        <v>16</v>
      </c>
      <c r="G1434" s="6"/>
      <c r="H1434" s="7" t="s">
        <v>16</v>
      </c>
      <c r="I1434" s="4" t="s">
        <v>2039</v>
      </c>
      <c r="J1434" s="4" t="s">
        <v>248</v>
      </c>
      <c r="K1434" s="6">
        <v>400</v>
      </c>
      <c r="L1434" s="6">
        <v>0</v>
      </c>
      <c r="M1434" s="6">
        <v>0</v>
      </c>
      <c r="N1434" s="11">
        <v>297</v>
      </c>
      <c r="O1434" s="9">
        <v>74.3</v>
      </c>
      <c r="P1434" s="7" t="s">
        <v>18</v>
      </c>
      <c r="Q1434" s="4" t="s">
        <v>3576</v>
      </c>
      <c r="R1434" s="4"/>
      <c r="S1434" s="1"/>
    </row>
    <row r="1435" spans="1:19" ht="42.75">
      <c r="A1435" s="1"/>
      <c r="B1435" s="5" t="s">
        <v>16</v>
      </c>
      <c r="C1435" s="6"/>
      <c r="D1435" s="6"/>
      <c r="E1435" s="6"/>
      <c r="F1435" s="7" t="s">
        <v>16</v>
      </c>
      <c r="G1435" s="6"/>
      <c r="H1435" s="7" t="s">
        <v>16</v>
      </c>
      <c r="I1435" s="4" t="s">
        <v>2040</v>
      </c>
      <c r="J1435" s="4" t="s">
        <v>42</v>
      </c>
      <c r="K1435" s="6">
        <v>600000</v>
      </c>
      <c r="L1435" s="6">
        <v>0</v>
      </c>
      <c r="M1435" s="6">
        <v>300000</v>
      </c>
      <c r="N1435" s="11">
        <v>0</v>
      </c>
      <c r="O1435" s="7" t="s">
        <v>18</v>
      </c>
      <c r="P1435" s="9">
        <v>0</v>
      </c>
      <c r="Q1435" s="4" t="s">
        <v>16</v>
      </c>
      <c r="R1435" s="4"/>
      <c r="S1435" s="1"/>
    </row>
    <row r="1436" spans="1:19" ht="28.5">
      <c r="A1436" s="1"/>
      <c r="B1436" s="5" t="s">
        <v>16</v>
      </c>
      <c r="C1436" s="6"/>
      <c r="D1436" s="6"/>
      <c r="E1436" s="6"/>
      <c r="F1436" s="7" t="s">
        <v>16</v>
      </c>
      <c r="G1436" s="6"/>
      <c r="H1436" s="7" t="s">
        <v>16</v>
      </c>
      <c r="I1436" s="4" t="s">
        <v>2041</v>
      </c>
      <c r="J1436" s="4" t="s">
        <v>1878</v>
      </c>
      <c r="K1436" s="6">
        <v>16000</v>
      </c>
      <c r="L1436" s="6">
        <v>8000</v>
      </c>
      <c r="M1436" s="6">
        <v>7000</v>
      </c>
      <c r="N1436" s="11">
        <v>0</v>
      </c>
      <c r="O1436" s="7" t="s">
        <v>18</v>
      </c>
      <c r="P1436" s="7" t="s">
        <v>18</v>
      </c>
      <c r="Q1436" s="4" t="s">
        <v>3576</v>
      </c>
      <c r="R1436" s="4"/>
      <c r="S1436" s="1"/>
    </row>
    <row r="1437" spans="1:19">
      <c r="A1437" s="1"/>
      <c r="B1437" s="5" t="s">
        <v>16</v>
      </c>
      <c r="C1437" s="6"/>
      <c r="D1437" s="6"/>
      <c r="E1437" s="6"/>
      <c r="F1437" s="7" t="s">
        <v>16</v>
      </c>
      <c r="G1437" s="6"/>
      <c r="H1437" s="7" t="s">
        <v>16</v>
      </c>
      <c r="I1437" s="4" t="s">
        <v>2042</v>
      </c>
      <c r="J1437" s="4" t="s">
        <v>198</v>
      </c>
      <c r="K1437" s="6">
        <v>320</v>
      </c>
      <c r="L1437" s="6">
        <v>0</v>
      </c>
      <c r="M1437" s="6">
        <v>0</v>
      </c>
      <c r="N1437" s="11">
        <v>0</v>
      </c>
      <c r="O1437" s="7" t="s">
        <v>18</v>
      </c>
      <c r="P1437" s="9">
        <v>0</v>
      </c>
      <c r="Q1437" s="4" t="s">
        <v>16</v>
      </c>
      <c r="R1437" s="4"/>
      <c r="S1437" s="1"/>
    </row>
    <row r="1438" spans="1:19">
      <c r="A1438" s="1"/>
      <c r="B1438" s="5" t="s">
        <v>16</v>
      </c>
      <c r="C1438" s="6"/>
      <c r="D1438" s="6"/>
      <c r="E1438" s="6"/>
      <c r="F1438" s="7" t="s">
        <v>16</v>
      </c>
      <c r="G1438" s="6"/>
      <c r="H1438" s="7" t="s">
        <v>16</v>
      </c>
      <c r="I1438" s="4" t="s">
        <v>2042</v>
      </c>
      <c r="J1438" s="4" t="s">
        <v>1894</v>
      </c>
      <c r="K1438" s="6">
        <v>170</v>
      </c>
      <c r="L1438" s="6">
        <v>0</v>
      </c>
      <c r="M1438" s="6">
        <v>0</v>
      </c>
      <c r="N1438" s="11">
        <v>0</v>
      </c>
      <c r="O1438" s="7" t="s">
        <v>18</v>
      </c>
      <c r="P1438" s="9">
        <v>0</v>
      </c>
      <c r="Q1438" s="4" t="s">
        <v>16</v>
      </c>
      <c r="R1438" s="4"/>
      <c r="S1438" s="1"/>
    </row>
    <row r="1439" spans="1:19" ht="28.5">
      <c r="A1439" s="1"/>
      <c r="B1439" s="5" t="s">
        <v>16</v>
      </c>
      <c r="C1439" s="6"/>
      <c r="D1439" s="6"/>
      <c r="E1439" s="6"/>
      <c r="F1439" s="7" t="s">
        <v>16</v>
      </c>
      <c r="G1439" s="6"/>
      <c r="H1439" s="7" t="s">
        <v>16</v>
      </c>
      <c r="I1439" s="4" t="s">
        <v>2043</v>
      </c>
      <c r="J1439" s="4" t="s">
        <v>198</v>
      </c>
      <c r="K1439" s="6">
        <v>300</v>
      </c>
      <c r="L1439" s="6">
        <v>0</v>
      </c>
      <c r="M1439" s="6">
        <v>0</v>
      </c>
      <c r="N1439" s="11">
        <v>0</v>
      </c>
      <c r="O1439" s="7" t="s">
        <v>18</v>
      </c>
      <c r="P1439" s="9">
        <v>0</v>
      </c>
      <c r="Q1439" s="4" t="s">
        <v>16</v>
      </c>
      <c r="R1439" s="4"/>
      <c r="S1439" s="1"/>
    </row>
    <row r="1440" spans="1:19" ht="28.5">
      <c r="A1440" s="1"/>
      <c r="B1440" s="5" t="s">
        <v>16</v>
      </c>
      <c r="C1440" s="6"/>
      <c r="D1440" s="6"/>
      <c r="E1440" s="6"/>
      <c r="F1440" s="7" t="s">
        <v>16</v>
      </c>
      <c r="G1440" s="6"/>
      <c r="H1440" s="7" t="s">
        <v>16</v>
      </c>
      <c r="I1440" s="4" t="s">
        <v>2043</v>
      </c>
      <c r="J1440" s="4" t="s">
        <v>1894</v>
      </c>
      <c r="K1440" s="6">
        <v>1000</v>
      </c>
      <c r="L1440" s="6">
        <v>0</v>
      </c>
      <c r="M1440" s="6">
        <v>0</v>
      </c>
      <c r="N1440" s="11">
        <v>0</v>
      </c>
      <c r="O1440" s="7" t="s">
        <v>18</v>
      </c>
      <c r="P1440" s="9">
        <v>0</v>
      </c>
      <c r="Q1440" s="4" t="s">
        <v>16</v>
      </c>
      <c r="R1440" s="4"/>
      <c r="S1440" s="1"/>
    </row>
    <row r="1441" spans="1:19" ht="42.75">
      <c r="A1441" s="1"/>
      <c r="B1441" s="5" t="s">
        <v>16</v>
      </c>
      <c r="C1441" s="6"/>
      <c r="D1441" s="6"/>
      <c r="E1441" s="6"/>
      <c r="F1441" s="7" t="s">
        <v>16</v>
      </c>
      <c r="G1441" s="6"/>
      <c r="H1441" s="7" t="s">
        <v>16</v>
      </c>
      <c r="I1441" s="4" t="s">
        <v>2044</v>
      </c>
      <c r="J1441" s="4" t="s">
        <v>198</v>
      </c>
      <c r="K1441" s="6">
        <v>300</v>
      </c>
      <c r="L1441" s="6">
        <v>0</v>
      </c>
      <c r="M1441" s="6">
        <v>0</v>
      </c>
      <c r="N1441" s="11">
        <v>0</v>
      </c>
      <c r="O1441" s="7" t="s">
        <v>18</v>
      </c>
      <c r="P1441" s="9">
        <v>0</v>
      </c>
      <c r="Q1441" s="4" t="s">
        <v>16</v>
      </c>
      <c r="R1441" s="4"/>
      <c r="S1441" s="1"/>
    </row>
    <row r="1442" spans="1:19" ht="42.75">
      <c r="A1442" s="1"/>
      <c r="B1442" s="5" t="s">
        <v>16</v>
      </c>
      <c r="C1442" s="6"/>
      <c r="D1442" s="6"/>
      <c r="E1442" s="6"/>
      <c r="F1442" s="7" t="s">
        <v>16</v>
      </c>
      <c r="G1442" s="6"/>
      <c r="H1442" s="7" t="s">
        <v>16</v>
      </c>
      <c r="I1442" s="4" t="s">
        <v>2044</v>
      </c>
      <c r="J1442" s="4" t="s">
        <v>2025</v>
      </c>
      <c r="K1442" s="6">
        <v>150</v>
      </c>
      <c r="L1442" s="6">
        <v>0</v>
      </c>
      <c r="M1442" s="6">
        <v>0</v>
      </c>
      <c r="N1442" s="11">
        <v>0</v>
      </c>
      <c r="O1442" s="7" t="s">
        <v>18</v>
      </c>
      <c r="P1442" s="9">
        <v>0</v>
      </c>
      <c r="Q1442" s="4" t="s">
        <v>16</v>
      </c>
      <c r="R1442" s="4"/>
      <c r="S1442" s="1"/>
    </row>
    <row r="1443" spans="1:19" ht="42.75">
      <c r="A1443" s="1"/>
      <c r="B1443" s="5" t="s">
        <v>16</v>
      </c>
      <c r="C1443" s="6"/>
      <c r="D1443" s="6"/>
      <c r="E1443" s="6"/>
      <c r="F1443" s="7" t="s">
        <v>16</v>
      </c>
      <c r="G1443" s="6"/>
      <c r="H1443" s="7" t="s">
        <v>16</v>
      </c>
      <c r="I1443" s="4" t="s">
        <v>2045</v>
      </c>
      <c r="J1443" s="4" t="s">
        <v>2046</v>
      </c>
      <c r="K1443" s="6">
        <v>2500</v>
      </c>
      <c r="L1443" s="6">
        <v>0</v>
      </c>
      <c r="M1443" s="28" t="s">
        <v>2973</v>
      </c>
      <c r="N1443" s="11">
        <v>0</v>
      </c>
      <c r="O1443" s="7" t="s">
        <v>18</v>
      </c>
      <c r="P1443" s="9">
        <v>0</v>
      </c>
      <c r="Q1443" s="4" t="s">
        <v>16</v>
      </c>
      <c r="R1443" s="4"/>
      <c r="S1443" s="1"/>
    </row>
    <row r="1444" spans="1:19" ht="42.75">
      <c r="A1444" s="1"/>
      <c r="B1444" s="5" t="s">
        <v>16</v>
      </c>
      <c r="C1444" s="6"/>
      <c r="D1444" s="6"/>
      <c r="E1444" s="6"/>
      <c r="F1444" s="7" t="s">
        <v>16</v>
      </c>
      <c r="G1444" s="6"/>
      <c r="H1444" s="7" t="s">
        <v>16</v>
      </c>
      <c r="I1444" s="4" t="s">
        <v>2047</v>
      </c>
      <c r="J1444" s="4" t="s">
        <v>2048</v>
      </c>
      <c r="K1444" s="6">
        <v>0</v>
      </c>
      <c r="L1444" s="6">
        <v>0</v>
      </c>
      <c r="M1444" s="28" t="s">
        <v>2973</v>
      </c>
      <c r="N1444" s="11">
        <v>0</v>
      </c>
      <c r="O1444" s="9">
        <v>0</v>
      </c>
      <c r="P1444" s="9">
        <v>0</v>
      </c>
      <c r="Q1444" s="4" t="s">
        <v>16</v>
      </c>
      <c r="R1444" s="4"/>
      <c r="S1444" s="1"/>
    </row>
    <row r="1445" spans="1:19" s="23" customFormat="1" ht="30">
      <c r="A1445" s="19" t="s">
        <v>2049</v>
      </c>
      <c r="B1445" s="13" t="s">
        <v>16</v>
      </c>
      <c r="C1445" s="20"/>
      <c r="D1445" s="20"/>
      <c r="E1445" s="20"/>
      <c r="F1445" s="21" t="s">
        <v>16</v>
      </c>
      <c r="G1445" s="20"/>
      <c r="H1445" s="21" t="s">
        <v>16</v>
      </c>
      <c r="I1445" s="19" t="s">
        <v>16</v>
      </c>
      <c r="J1445" s="19" t="s">
        <v>16</v>
      </c>
      <c r="K1445" s="20"/>
      <c r="L1445" s="20"/>
      <c r="M1445" s="20"/>
      <c r="N1445" s="22"/>
      <c r="O1445" s="21" t="s">
        <v>16</v>
      </c>
      <c r="P1445" s="21" t="s">
        <v>16</v>
      </c>
      <c r="Q1445" s="19" t="s">
        <v>16</v>
      </c>
      <c r="R1445" s="19"/>
      <c r="S1445" s="18"/>
    </row>
    <row r="1446" spans="1:19" ht="28.5">
      <c r="A1446" s="4" t="s">
        <v>2050</v>
      </c>
      <c r="B1446" s="5" t="s">
        <v>22</v>
      </c>
      <c r="C1446" s="6">
        <v>22651006</v>
      </c>
      <c r="D1446" s="6">
        <v>30961840</v>
      </c>
      <c r="E1446" s="6">
        <v>8310834</v>
      </c>
      <c r="F1446" s="8">
        <v>36.700000000000003</v>
      </c>
      <c r="G1446" s="6">
        <v>77238933</v>
      </c>
      <c r="H1446" s="8">
        <v>40.1</v>
      </c>
      <c r="I1446" s="4" t="s">
        <v>16</v>
      </c>
      <c r="J1446" s="4" t="s">
        <v>16</v>
      </c>
      <c r="K1446" s="6"/>
      <c r="L1446" s="6"/>
      <c r="M1446" s="6"/>
      <c r="N1446" s="11"/>
      <c r="O1446" s="7" t="s">
        <v>16</v>
      </c>
      <c r="P1446" s="7" t="s">
        <v>16</v>
      </c>
      <c r="Q1446" s="4" t="s">
        <v>16</v>
      </c>
      <c r="R1446" s="4"/>
      <c r="S1446" s="1"/>
    </row>
    <row r="1447" spans="1:19" ht="28.5">
      <c r="A1447" s="4" t="s">
        <v>2051</v>
      </c>
      <c r="B1447" s="5" t="s">
        <v>16</v>
      </c>
      <c r="C1447" s="6"/>
      <c r="D1447" s="6"/>
      <c r="E1447" s="6"/>
      <c r="F1447" s="7" t="s">
        <v>16</v>
      </c>
      <c r="G1447" s="6"/>
      <c r="H1447" s="7" t="s">
        <v>16</v>
      </c>
      <c r="I1447" s="4" t="s">
        <v>2052</v>
      </c>
      <c r="J1447" s="4" t="s">
        <v>2053</v>
      </c>
      <c r="K1447" s="6">
        <v>8</v>
      </c>
      <c r="L1447" s="6">
        <v>2</v>
      </c>
      <c r="M1447" s="6">
        <v>4</v>
      </c>
      <c r="N1447" s="11">
        <v>4</v>
      </c>
      <c r="O1447" s="9">
        <v>50</v>
      </c>
      <c r="P1447" s="9">
        <v>100</v>
      </c>
      <c r="Q1447" s="4" t="s">
        <v>2054</v>
      </c>
      <c r="R1447" s="4"/>
      <c r="S1447" s="1"/>
    </row>
    <row r="1448" spans="1:19" ht="28.5">
      <c r="A1448" s="1"/>
      <c r="B1448" s="5" t="s">
        <v>16</v>
      </c>
      <c r="C1448" s="6"/>
      <c r="D1448" s="6"/>
      <c r="E1448" s="6"/>
      <c r="F1448" s="7" t="s">
        <v>16</v>
      </c>
      <c r="G1448" s="6"/>
      <c r="H1448" s="7" t="s">
        <v>16</v>
      </c>
      <c r="I1448" s="4" t="s">
        <v>2055</v>
      </c>
      <c r="J1448" s="4" t="s">
        <v>2056</v>
      </c>
      <c r="K1448" s="6">
        <v>55</v>
      </c>
      <c r="L1448" s="6">
        <v>25</v>
      </c>
      <c r="M1448" s="6">
        <v>21</v>
      </c>
      <c r="N1448" s="11">
        <v>25</v>
      </c>
      <c r="O1448" s="9">
        <v>45.5</v>
      </c>
      <c r="P1448" s="9">
        <v>0</v>
      </c>
      <c r="Q1448" s="4" t="s">
        <v>16</v>
      </c>
      <c r="R1448" s="4"/>
      <c r="S1448" s="1"/>
    </row>
    <row r="1449" spans="1:19" ht="42.75">
      <c r="A1449" s="1"/>
      <c r="B1449" s="5" t="s">
        <v>16</v>
      </c>
      <c r="C1449" s="6"/>
      <c r="D1449" s="6"/>
      <c r="E1449" s="6"/>
      <c r="F1449" s="7" t="s">
        <v>16</v>
      </c>
      <c r="G1449" s="6"/>
      <c r="H1449" s="7" t="s">
        <v>16</v>
      </c>
      <c r="I1449" s="4" t="s">
        <v>2057</v>
      </c>
      <c r="J1449" s="4" t="s">
        <v>115</v>
      </c>
      <c r="K1449" s="6">
        <v>159</v>
      </c>
      <c r="L1449" s="6">
        <v>26</v>
      </c>
      <c r="M1449" s="6">
        <v>90</v>
      </c>
      <c r="N1449" s="11">
        <v>62</v>
      </c>
      <c r="O1449" s="9">
        <v>39</v>
      </c>
      <c r="P1449" s="9">
        <v>138.5</v>
      </c>
      <c r="Q1449" s="4" t="s">
        <v>2058</v>
      </c>
      <c r="R1449" s="4"/>
      <c r="S1449" s="1"/>
    </row>
    <row r="1450" spans="1:19" ht="42.75">
      <c r="A1450" s="1"/>
      <c r="B1450" s="5" t="s">
        <v>16</v>
      </c>
      <c r="C1450" s="6"/>
      <c r="D1450" s="6"/>
      <c r="E1450" s="6"/>
      <c r="F1450" s="7" t="s">
        <v>16</v>
      </c>
      <c r="G1450" s="6"/>
      <c r="H1450" s="7" t="s">
        <v>16</v>
      </c>
      <c r="I1450" s="4" t="s">
        <v>2059</v>
      </c>
      <c r="J1450" s="4" t="s">
        <v>115</v>
      </c>
      <c r="K1450" s="6">
        <v>580</v>
      </c>
      <c r="L1450" s="6">
        <v>170</v>
      </c>
      <c r="M1450" s="6">
        <v>149</v>
      </c>
      <c r="N1450" s="11">
        <v>221</v>
      </c>
      <c r="O1450" s="9">
        <v>38.1</v>
      </c>
      <c r="P1450" s="9">
        <v>30</v>
      </c>
      <c r="Q1450" s="4" t="s">
        <v>2060</v>
      </c>
      <c r="R1450" s="4"/>
      <c r="S1450" s="1"/>
    </row>
    <row r="1451" spans="1:19" s="23" customFormat="1" ht="45">
      <c r="A1451" s="19" t="s">
        <v>2061</v>
      </c>
      <c r="B1451" s="13" t="s">
        <v>16</v>
      </c>
      <c r="C1451" s="20">
        <f>SUM(C1291:C1450)</f>
        <v>18287815312</v>
      </c>
      <c r="D1451" s="20">
        <f>SUM(D1291:D1450)</f>
        <v>26290190548</v>
      </c>
      <c r="E1451" s="20">
        <f>+D1451-C1451</f>
        <v>8002375236</v>
      </c>
      <c r="F1451" s="21" t="s">
        <v>16</v>
      </c>
      <c r="G1451" s="20">
        <f>SUM(G1291:G1450)</f>
        <v>53915927758</v>
      </c>
      <c r="H1451" s="21" t="s">
        <v>16</v>
      </c>
      <c r="I1451" s="19" t="s">
        <v>16</v>
      </c>
      <c r="J1451" s="19" t="s">
        <v>16</v>
      </c>
      <c r="K1451" s="20"/>
      <c r="L1451" s="20"/>
      <c r="M1451" s="20"/>
      <c r="N1451" s="22"/>
      <c r="O1451" s="21" t="s">
        <v>16</v>
      </c>
      <c r="P1451" s="21" t="s">
        <v>16</v>
      </c>
      <c r="Q1451" s="19" t="s">
        <v>16</v>
      </c>
      <c r="R1451" s="19"/>
      <c r="S1451" s="18"/>
    </row>
    <row r="1452" spans="1:19" ht="28.5">
      <c r="A1452" s="16" t="s">
        <v>2062</v>
      </c>
      <c r="B1452" s="17" t="s">
        <v>16</v>
      </c>
      <c r="C1452" s="17"/>
      <c r="D1452" s="17"/>
      <c r="E1452" s="17"/>
      <c r="F1452" s="17" t="s">
        <v>16</v>
      </c>
      <c r="G1452" s="17"/>
      <c r="H1452" s="17" t="s">
        <v>16</v>
      </c>
      <c r="I1452" s="17" t="s">
        <v>16</v>
      </c>
      <c r="J1452" s="17" t="s">
        <v>16</v>
      </c>
      <c r="K1452" s="17"/>
      <c r="L1452" s="17"/>
      <c r="M1452" s="17"/>
      <c r="N1452" s="17"/>
      <c r="O1452" s="17" t="s">
        <v>16</v>
      </c>
      <c r="P1452" s="17" t="s">
        <v>16</v>
      </c>
      <c r="Q1452" s="17" t="s">
        <v>16</v>
      </c>
    </row>
    <row r="1453" spans="1:19" s="23" customFormat="1" ht="30">
      <c r="A1453" s="19" t="s">
        <v>2063</v>
      </c>
      <c r="B1453" s="13" t="s">
        <v>16</v>
      </c>
      <c r="C1453" s="20"/>
      <c r="D1453" s="20"/>
      <c r="E1453" s="20"/>
      <c r="F1453" s="21" t="s">
        <v>16</v>
      </c>
      <c r="G1453" s="20"/>
      <c r="H1453" s="21" t="s">
        <v>16</v>
      </c>
      <c r="I1453" s="19" t="s">
        <v>16</v>
      </c>
      <c r="J1453" s="19" t="s">
        <v>16</v>
      </c>
      <c r="K1453" s="20"/>
      <c r="L1453" s="20"/>
      <c r="M1453" s="20"/>
      <c r="N1453" s="22"/>
      <c r="O1453" s="21" t="s">
        <v>16</v>
      </c>
      <c r="P1453" s="21" t="s">
        <v>16</v>
      </c>
      <c r="Q1453" s="19" t="s">
        <v>16</v>
      </c>
      <c r="R1453" s="19"/>
      <c r="S1453" s="18"/>
    </row>
    <row r="1454" spans="1:19" ht="42.75">
      <c r="A1454" s="4" t="s">
        <v>2064</v>
      </c>
      <c r="B1454" s="5" t="s">
        <v>570</v>
      </c>
      <c r="C1454" s="6">
        <v>1792886386</v>
      </c>
      <c r="D1454" s="6">
        <v>2443886012</v>
      </c>
      <c r="E1454" s="6">
        <v>650999626</v>
      </c>
      <c r="F1454" s="8">
        <v>36.299999999999997</v>
      </c>
      <c r="G1454" s="6">
        <v>4899710952</v>
      </c>
      <c r="H1454" s="8">
        <v>49.9</v>
      </c>
      <c r="I1454" s="4" t="s">
        <v>16</v>
      </c>
      <c r="J1454" s="4" t="s">
        <v>16</v>
      </c>
      <c r="K1454" s="6"/>
      <c r="L1454" s="6"/>
      <c r="M1454" s="6"/>
      <c r="N1454" s="11"/>
      <c r="O1454" s="7" t="s">
        <v>16</v>
      </c>
      <c r="P1454" s="7" t="s">
        <v>16</v>
      </c>
      <c r="Q1454" s="4" t="s">
        <v>16</v>
      </c>
      <c r="R1454" s="4"/>
      <c r="S1454" s="1"/>
    </row>
    <row r="1455" spans="1:19">
      <c r="A1455" s="1"/>
      <c r="B1455" s="5" t="s">
        <v>16</v>
      </c>
      <c r="C1455" s="6"/>
      <c r="D1455" s="6"/>
      <c r="E1455" s="6"/>
      <c r="F1455" s="7" t="s">
        <v>16</v>
      </c>
      <c r="G1455" s="6"/>
      <c r="H1455" s="7" t="s">
        <v>16</v>
      </c>
      <c r="I1455" s="4" t="s">
        <v>1567</v>
      </c>
      <c r="J1455" s="4" t="s">
        <v>1568</v>
      </c>
      <c r="K1455" s="6">
        <v>3000</v>
      </c>
      <c r="L1455" s="6">
        <v>2662</v>
      </c>
      <c r="M1455" s="6">
        <v>2733</v>
      </c>
      <c r="N1455" s="11">
        <v>2683</v>
      </c>
      <c r="O1455" s="9">
        <v>89.4</v>
      </c>
      <c r="P1455" s="9">
        <v>0.8</v>
      </c>
      <c r="Q1455" s="4" t="s">
        <v>2065</v>
      </c>
      <c r="R1455" s="4"/>
      <c r="S1455" s="1"/>
    </row>
    <row r="1456" spans="1:19">
      <c r="A1456" s="1"/>
      <c r="B1456" s="5" t="s">
        <v>16</v>
      </c>
      <c r="C1456" s="6"/>
      <c r="D1456" s="6"/>
      <c r="E1456" s="6"/>
      <c r="F1456" s="7" t="s">
        <v>16</v>
      </c>
      <c r="G1456" s="6"/>
      <c r="H1456" s="7" t="s">
        <v>16</v>
      </c>
      <c r="I1456" s="4" t="s">
        <v>2066</v>
      </c>
      <c r="J1456" s="4" t="s">
        <v>68</v>
      </c>
      <c r="K1456" s="6">
        <v>115</v>
      </c>
      <c r="L1456" s="6">
        <v>55</v>
      </c>
      <c r="M1456" s="6">
        <v>48</v>
      </c>
      <c r="N1456" s="11">
        <v>39</v>
      </c>
      <c r="O1456" s="9">
        <v>33.9</v>
      </c>
      <c r="P1456" s="9">
        <v>-29.1</v>
      </c>
      <c r="Q1456" s="4" t="s">
        <v>2067</v>
      </c>
      <c r="R1456" s="4"/>
      <c r="S1456" s="1"/>
    </row>
    <row r="1457" spans="1:19" ht="28.5">
      <c r="A1457" s="1"/>
      <c r="B1457" s="5" t="s">
        <v>16</v>
      </c>
      <c r="C1457" s="6"/>
      <c r="D1457" s="6"/>
      <c r="E1457" s="6"/>
      <c r="F1457" s="7" t="s">
        <v>16</v>
      </c>
      <c r="G1457" s="6"/>
      <c r="H1457" s="7" t="s">
        <v>16</v>
      </c>
      <c r="I1457" s="4" t="s">
        <v>2068</v>
      </c>
      <c r="J1457" s="4" t="s">
        <v>2069</v>
      </c>
      <c r="K1457" s="6">
        <v>230</v>
      </c>
      <c r="L1457" s="6">
        <v>115</v>
      </c>
      <c r="M1457" s="6">
        <v>81</v>
      </c>
      <c r="N1457" s="11">
        <v>58</v>
      </c>
      <c r="O1457" s="9">
        <v>25.2</v>
      </c>
      <c r="P1457" s="9">
        <v>-49.6</v>
      </c>
      <c r="Q1457" s="4" t="s">
        <v>2070</v>
      </c>
      <c r="R1457" s="4"/>
      <c r="S1457" s="1"/>
    </row>
    <row r="1458" spans="1:19" ht="42.75">
      <c r="A1458" s="1"/>
      <c r="B1458" s="5" t="s">
        <v>16</v>
      </c>
      <c r="C1458" s="6"/>
      <c r="D1458" s="6"/>
      <c r="E1458" s="6"/>
      <c r="F1458" s="7" t="s">
        <v>16</v>
      </c>
      <c r="G1458" s="6"/>
      <c r="H1458" s="7" t="s">
        <v>16</v>
      </c>
      <c r="I1458" s="4" t="s">
        <v>2071</v>
      </c>
      <c r="J1458" s="4" t="s">
        <v>932</v>
      </c>
      <c r="K1458" s="6">
        <v>180</v>
      </c>
      <c r="L1458" s="6">
        <v>0</v>
      </c>
      <c r="M1458" s="6">
        <v>107</v>
      </c>
      <c r="N1458" s="11">
        <v>0</v>
      </c>
      <c r="O1458" s="7" t="s">
        <v>18</v>
      </c>
      <c r="P1458" s="9">
        <v>0</v>
      </c>
      <c r="Q1458" s="4" t="s">
        <v>16</v>
      </c>
      <c r="R1458" s="4"/>
      <c r="S1458" s="1"/>
    </row>
    <row r="1459" spans="1:19" ht="42.75">
      <c r="A1459" s="4" t="s">
        <v>2072</v>
      </c>
      <c r="B1459" s="5" t="s">
        <v>570</v>
      </c>
      <c r="C1459" s="6">
        <v>6268971</v>
      </c>
      <c r="D1459" s="6">
        <v>9218444</v>
      </c>
      <c r="E1459" s="6">
        <v>2949473</v>
      </c>
      <c r="F1459" s="8">
        <v>47</v>
      </c>
      <c r="G1459" s="6">
        <v>22118567</v>
      </c>
      <c r="H1459" s="8">
        <v>41.7</v>
      </c>
      <c r="I1459" s="4" t="s">
        <v>16</v>
      </c>
      <c r="J1459" s="4" t="s">
        <v>16</v>
      </c>
      <c r="K1459" s="6"/>
      <c r="L1459" s="6"/>
      <c r="M1459" s="6"/>
      <c r="N1459" s="11"/>
      <c r="O1459" s="7" t="s">
        <v>16</v>
      </c>
      <c r="P1459" s="7" t="s">
        <v>16</v>
      </c>
      <c r="Q1459" s="4" t="s">
        <v>16</v>
      </c>
      <c r="R1459" s="4"/>
      <c r="S1459" s="1"/>
    </row>
    <row r="1460" spans="1:19" ht="28.5">
      <c r="A1460" s="4" t="s">
        <v>2073</v>
      </c>
      <c r="B1460" s="5" t="s">
        <v>16</v>
      </c>
      <c r="C1460" s="6"/>
      <c r="D1460" s="6"/>
      <c r="E1460" s="6"/>
      <c r="F1460" s="7" t="s">
        <v>16</v>
      </c>
      <c r="G1460" s="6"/>
      <c r="H1460" s="7" t="s">
        <v>16</v>
      </c>
      <c r="I1460" s="4" t="s">
        <v>28</v>
      </c>
      <c r="J1460" s="4" t="s">
        <v>29</v>
      </c>
      <c r="K1460" s="6">
        <v>137000</v>
      </c>
      <c r="L1460" s="6">
        <v>57000</v>
      </c>
      <c r="M1460" s="6">
        <v>66356</v>
      </c>
      <c r="N1460" s="11">
        <v>62192</v>
      </c>
      <c r="O1460" s="9">
        <v>45.4</v>
      </c>
      <c r="P1460" s="9">
        <v>9.1</v>
      </c>
      <c r="Q1460" s="4"/>
      <c r="R1460" s="4"/>
      <c r="S1460" s="1"/>
    </row>
    <row r="1461" spans="1:19" ht="42.75">
      <c r="A1461" s="1"/>
      <c r="B1461" s="5" t="s">
        <v>16</v>
      </c>
      <c r="C1461" s="6"/>
      <c r="D1461" s="6"/>
      <c r="E1461" s="6"/>
      <c r="F1461" s="7" t="s">
        <v>16</v>
      </c>
      <c r="G1461" s="6"/>
      <c r="H1461" s="7" t="s">
        <v>16</v>
      </c>
      <c r="I1461" s="4" t="s">
        <v>28</v>
      </c>
      <c r="J1461" s="4" t="s">
        <v>239</v>
      </c>
      <c r="K1461" s="6">
        <v>102000</v>
      </c>
      <c r="L1461" s="6">
        <v>35000</v>
      </c>
      <c r="M1461" s="6">
        <v>25912</v>
      </c>
      <c r="N1461" s="11">
        <v>25750</v>
      </c>
      <c r="O1461" s="9">
        <v>25.2</v>
      </c>
      <c r="P1461" s="9">
        <v>-26.4</v>
      </c>
      <c r="Q1461" s="4" t="s">
        <v>2074</v>
      </c>
      <c r="R1461" s="4"/>
      <c r="S1461" s="1"/>
    </row>
    <row r="1462" spans="1:19">
      <c r="A1462" s="1"/>
      <c r="B1462" s="5" t="s">
        <v>16</v>
      </c>
      <c r="C1462" s="6"/>
      <c r="D1462" s="6"/>
      <c r="E1462" s="6"/>
      <c r="F1462" s="7" t="s">
        <v>16</v>
      </c>
      <c r="G1462" s="6"/>
      <c r="H1462" s="7" t="s">
        <v>16</v>
      </c>
      <c r="I1462" s="4" t="s">
        <v>1092</v>
      </c>
      <c r="J1462" s="4" t="s">
        <v>37</v>
      </c>
      <c r="K1462" s="6">
        <v>15</v>
      </c>
      <c r="L1462" s="6">
        <v>5</v>
      </c>
      <c r="M1462" s="6">
        <v>5</v>
      </c>
      <c r="N1462" s="11">
        <v>5</v>
      </c>
      <c r="O1462" s="9">
        <v>33.299999999999997</v>
      </c>
      <c r="P1462" s="9">
        <v>0</v>
      </c>
      <c r="Q1462" s="4" t="s">
        <v>16</v>
      </c>
      <c r="R1462" s="4"/>
      <c r="S1462" s="1"/>
    </row>
    <row r="1463" spans="1:19" ht="28.5">
      <c r="A1463" s="1"/>
      <c r="B1463" s="5" t="s">
        <v>16</v>
      </c>
      <c r="C1463" s="6"/>
      <c r="D1463" s="6"/>
      <c r="E1463" s="6"/>
      <c r="F1463" s="7" t="s">
        <v>16</v>
      </c>
      <c r="G1463" s="6"/>
      <c r="H1463" s="7" t="s">
        <v>16</v>
      </c>
      <c r="I1463" s="4" t="s">
        <v>2066</v>
      </c>
      <c r="J1463" s="4" t="s">
        <v>2075</v>
      </c>
      <c r="K1463" s="6">
        <v>530</v>
      </c>
      <c r="L1463" s="6">
        <v>240</v>
      </c>
      <c r="M1463" s="6">
        <v>127</v>
      </c>
      <c r="N1463" s="11">
        <v>301</v>
      </c>
      <c r="O1463" s="9">
        <v>56.8</v>
      </c>
      <c r="P1463" s="9">
        <v>25.4</v>
      </c>
      <c r="Q1463" s="4" t="s">
        <v>2076</v>
      </c>
      <c r="R1463" s="4"/>
      <c r="S1463" s="1"/>
    </row>
    <row r="1464" spans="1:19" s="23" customFormat="1" ht="30">
      <c r="A1464" s="19" t="s">
        <v>2077</v>
      </c>
      <c r="B1464" s="13" t="s">
        <v>16</v>
      </c>
      <c r="C1464" s="20"/>
      <c r="D1464" s="20"/>
      <c r="E1464" s="20"/>
      <c r="F1464" s="21" t="s">
        <v>16</v>
      </c>
      <c r="G1464" s="20"/>
      <c r="H1464" s="21" t="s">
        <v>16</v>
      </c>
      <c r="I1464" s="19" t="s">
        <v>16</v>
      </c>
      <c r="J1464" s="19" t="s">
        <v>16</v>
      </c>
      <c r="K1464" s="20"/>
      <c r="L1464" s="20"/>
      <c r="M1464" s="20"/>
      <c r="N1464" s="22"/>
      <c r="O1464" s="21" t="s">
        <v>16</v>
      </c>
      <c r="P1464" s="21" t="s">
        <v>16</v>
      </c>
      <c r="Q1464" s="19" t="s">
        <v>16</v>
      </c>
      <c r="R1464" s="19"/>
      <c r="S1464" s="18"/>
    </row>
    <row r="1465" spans="1:19" ht="42.75">
      <c r="A1465" s="4" t="s">
        <v>2078</v>
      </c>
      <c r="B1465" s="5" t="s">
        <v>570</v>
      </c>
      <c r="C1465" s="6">
        <v>163340010</v>
      </c>
      <c r="D1465" s="6">
        <v>274658933</v>
      </c>
      <c r="E1465" s="6">
        <v>111318923</v>
      </c>
      <c r="F1465" s="8">
        <v>68.2</v>
      </c>
      <c r="G1465" s="6">
        <v>639345616</v>
      </c>
      <c r="H1465" s="8">
        <v>43</v>
      </c>
      <c r="I1465" s="4" t="s">
        <v>16</v>
      </c>
      <c r="J1465" s="4" t="s">
        <v>16</v>
      </c>
      <c r="K1465" s="6"/>
      <c r="L1465" s="6"/>
      <c r="M1465" s="6"/>
      <c r="N1465" s="11"/>
      <c r="O1465" s="7" t="s">
        <v>16</v>
      </c>
      <c r="P1465" s="7" t="s">
        <v>16</v>
      </c>
      <c r="Q1465" s="4" t="s">
        <v>16</v>
      </c>
      <c r="R1465" s="4"/>
      <c r="S1465" s="1"/>
    </row>
    <row r="1466" spans="1:19" ht="28.5">
      <c r="A1466" s="1"/>
      <c r="B1466" s="5" t="s">
        <v>16</v>
      </c>
      <c r="C1466" s="6"/>
      <c r="D1466" s="6"/>
      <c r="E1466" s="6"/>
      <c r="F1466" s="7" t="s">
        <v>16</v>
      </c>
      <c r="G1466" s="6"/>
      <c r="H1466" s="7" t="s">
        <v>16</v>
      </c>
      <c r="I1466" s="4" t="s">
        <v>24</v>
      </c>
      <c r="J1466" s="4" t="s">
        <v>25</v>
      </c>
      <c r="K1466" s="6">
        <v>4000000</v>
      </c>
      <c r="L1466" s="6">
        <v>2000000</v>
      </c>
      <c r="M1466" s="6">
        <v>2220946</v>
      </c>
      <c r="N1466" s="11">
        <v>1927459</v>
      </c>
      <c r="O1466" s="9">
        <v>48.2</v>
      </c>
      <c r="P1466" s="9">
        <v>-3.6</v>
      </c>
      <c r="Q1466" s="4" t="s">
        <v>2079</v>
      </c>
      <c r="R1466" s="4"/>
      <c r="S1466" s="1"/>
    </row>
    <row r="1467" spans="1:19">
      <c r="A1467" s="1"/>
      <c r="B1467" s="5" t="s">
        <v>16</v>
      </c>
      <c r="C1467" s="6"/>
      <c r="D1467" s="6"/>
      <c r="E1467" s="6"/>
      <c r="F1467" s="7" t="s">
        <v>16</v>
      </c>
      <c r="G1467" s="6"/>
      <c r="H1467" s="7" t="s">
        <v>16</v>
      </c>
      <c r="I1467" s="4" t="s">
        <v>2080</v>
      </c>
      <c r="J1467" s="4" t="s">
        <v>132</v>
      </c>
      <c r="K1467" s="6">
        <v>120</v>
      </c>
      <c r="L1467" s="6">
        <v>60</v>
      </c>
      <c r="M1467" s="6">
        <v>18</v>
      </c>
      <c r="N1467" s="11">
        <v>22</v>
      </c>
      <c r="O1467" s="9">
        <v>18.3</v>
      </c>
      <c r="P1467" s="9">
        <v>-63.3</v>
      </c>
      <c r="Q1467" s="4" t="s">
        <v>2081</v>
      </c>
      <c r="R1467" s="4"/>
      <c r="S1467" s="1"/>
    </row>
    <row r="1468" spans="1:19" ht="28.5">
      <c r="A1468" s="1"/>
      <c r="B1468" s="5" t="s">
        <v>16</v>
      </c>
      <c r="C1468" s="6"/>
      <c r="D1468" s="6"/>
      <c r="E1468" s="6"/>
      <c r="F1468" s="7" t="s">
        <v>16</v>
      </c>
      <c r="G1468" s="6"/>
      <c r="H1468" s="7" t="s">
        <v>16</v>
      </c>
      <c r="I1468" s="4" t="s">
        <v>2082</v>
      </c>
      <c r="J1468" s="4" t="s">
        <v>2083</v>
      </c>
      <c r="K1468" s="6">
        <v>850</v>
      </c>
      <c r="L1468" s="6">
        <v>350</v>
      </c>
      <c r="M1468" s="6">
        <v>300</v>
      </c>
      <c r="N1468" s="11">
        <v>350</v>
      </c>
      <c r="O1468" s="9">
        <v>41.2</v>
      </c>
      <c r="P1468" s="9">
        <v>0</v>
      </c>
      <c r="Q1468" s="4" t="s">
        <v>16</v>
      </c>
      <c r="R1468" s="4"/>
      <c r="S1468" s="1"/>
    </row>
    <row r="1469" spans="1:19" ht="71.25">
      <c r="A1469" s="1"/>
      <c r="B1469" s="5" t="s">
        <v>16</v>
      </c>
      <c r="C1469" s="6"/>
      <c r="D1469" s="6"/>
      <c r="E1469" s="6"/>
      <c r="F1469" s="7" t="s">
        <v>16</v>
      </c>
      <c r="G1469" s="6"/>
      <c r="H1469" s="7" t="s">
        <v>16</v>
      </c>
      <c r="I1469" s="4" t="s">
        <v>2084</v>
      </c>
      <c r="J1469" s="4" t="s">
        <v>132</v>
      </c>
      <c r="K1469" s="6">
        <v>50</v>
      </c>
      <c r="L1469" s="6">
        <v>25</v>
      </c>
      <c r="M1469" s="6">
        <v>1</v>
      </c>
      <c r="N1469" s="11">
        <v>0</v>
      </c>
      <c r="O1469" s="7" t="s">
        <v>18</v>
      </c>
      <c r="P1469" s="7" t="s">
        <v>18</v>
      </c>
      <c r="Q1469" s="4" t="s">
        <v>2085</v>
      </c>
      <c r="R1469" s="4"/>
      <c r="S1469" s="1"/>
    </row>
    <row r="1470" spans="1:19" ht="42.75">
      <c r="A1470" s="1"/>
      <c r="B1470" s="5" t="s">
        <v>16</v>
      </c>
      <c r="C1470" s="6"/>
      <c r="D1470" s="6"/>
      <c r="E1470" s="6"/>
      <c r="F1470" s="7" t="s">
        <v>16</v>
      </c>
      <c r="G1470" s="6"/>
      <c r="H1470" s="7" t="s">
        <v>16</v>
      </c>
      <c r="I1470" s="4" t="s">
        <v>2086</v>
      </c>
      <c r="J1470" s="4" t="s">
        <v>132</v>
      </c>
      <c r="K1470" s="6">
        <v>40</v>
      </c>
      <c r="L1470" s="6">
        <v>20</v>
      </c>
      <c r="M1470" s="6">
        <v>13</v>
      </c>
      <c r="N1470" s="11">
        <v>0</v>
      </c>
      <c r="O1470" s="7" t="s">
        <v>18</v>
      </c>
      <c r="P1470" s="7" t="s">
        <v>18</v>
      </c>
      <c r="Q1470" s="4" t="s">
        <v>2087</v>
      </c>
      <c r="R1470" s="4"/>
      <c r="S1470" s="1"/>
    </row>
    <row r="1471" spans="1:19" ht="42.75">
      <c r="A1471" s="1"/>
      <c r="B1471" s="1"/>
      <c r="C1471" s="1"/>
      <c r="D1471" s="1"/>
      <c r="E1471" s="1"/>
      <c r="F1471" s="1"/>
      <c r="G1471" s="1"/>
      <c r="H1471" s="1"/>
      <c r="I1471" s="1"/>
      <c r="J1471" s="1"/>
      <c r="K1471" s="1"/>
      <c r="L1471" s="1"/>
      <c r="M1471" s="1"/>
      <c r="N1471" s="1"/>
      <c r="O1471" s="1"/>
      <c r="P1471" s="1"/>
      <c r="Q1471" s="4" t="s">
        <v>2088</v>
      </c>
      <c r="R1471" s="4"/>
      <c r="S1471" s="1"/>
    </row>
    <row r="1472" spans="1:19" ht="71.25">
      <c r="A1472" s="1"/>
      <c r="B1472" s="5" t="s">
        <v>16</v>
      </c>
      <c r="C1472" s="6"/>
      <c r="D1472" s="6"/>
      <c r="E1472" s="6"/>
      <c r="F1472" s="7" t="s">
        <v>16</v>
      </c>
      <c r="G1472" s="6"/>
      <c r="H1472" s="7" t="s">
        <v>16</v>
      </c>
      <c r="I1472" s="4" t="s">
        <v>2089</v>
      </c>
      <c r="J1472" s="4" t="s">
        <v>132</v>
      </c>
      <c r="K1472" s="6">
        <v>60</v>
      </c>
      <c r="L1472" s="6">
        <v>30</v>
      </c>
      <c r="M1472" s="6">
        <v>4</v>
      </c>
      <c r="N1472" s="11">
        <v>5</v>
      </c>
      <c r="O1472" s="9">
        <v>8.3000000000000007</v>
      </c>
      <c r="P1472" s="9">
        <v>-83.3</v>
      </c>
      <c r="Q1472" s="4" t="s">
        <v>2085</v>
      </c>
      <c r="R1472" s="4"/>
      <c r="S1472" s="1"/>
    </row>
    <row r="1473" spans="1:19" ht="71.25">
      <c r="A1473" s="1"/>
      <c r="B1473" s="5" t="s">
        <v>16</v>
      </c>
      <c r="C1473" s="6"/>
      <c r="D1473" s="6"/>
      <c r="E1473" s="6"/>
      <c r="F1473" s="7" t="s">
        <v>16</v>
      </c>
      <c r="G1473" s="6"/>
      <c r="H1473" s="7" t="s">
        <v>16</v>
      </c>
      <c r="I1473" s="4" t="s">
        <v>2090</v>
      </c>
      <c r="J1473" s="4" t="s">
        <v>132</v>
      </c>
      <c r="K1473" s="6">
        <v>60</v>
      </c>
      <c r="L1473" s="6">
        <v>30</v>
      </c>
      <c r="M1473" s="6">
        <v>8</v>
      </c>
      <c r="N1473" s="11">
        <v>22</v>
      </c>
      <c r="O1473" s="9">
        <v>36.700000000000003</v>
      </c>
      <c r="P1473" s="9">
        <v>-26.7</v>
      </c>
      <c r="Q1473" s="4" t="s">
        <v>2085</v>
      </c>
      <c r="R1473" s="4"/>
      <c r="S1473" s="1"/>
    </row>
    <row r="1474" spans="1:19" ht="42.75">
      <c r="A1474" s="4" t="s">
        <v>2091</v>
      </c>
      <c r="B1474" s="5" t="s">
        <v>570</v>
      </c>
      <c r="C1474" s="6">
        <v>397539117</v>
      </c>
      <c r="D1474" s="6">
        <v>666873536</v>
      </c>
      <c r="E1474" s="6">
        <v>269334419</v>
      </c>
      <c r="F1474" s="8">
        <v>67.8</v>
      </c>
      <c r="G1474" s="6">
        <v>1271139522</v>
      </c>
      <c r="H1474" s="8">
        <v>52.5</v>
      </c>
      <c r="I1474" s="4" t="s">
        <v>16</v>
      </c>
      <c r="J1474" s="4" t="s">
        <v>16</v>
      </c>
      <c r="K1474" s="6"/>
      <c r="L1474" s="6"/>
      <c r="M1474" s="6"/>
      <c r="N1474" s="11"/>
      <c r="O1474" s="7" t="s">
        <v>16</v>
      </c>
      <c r="P1474" s="7" t="s">
        <v>16</v>
      </c>
      <c r="Q1474" s="4" t="s">
        <v>16</v>
      </c>
      <c r="R1474" s="4"/>
      <c r="S1474" s="1"/>
    </row>
    <row r="1475" spans="1:19" ht="42.75">
      <c r="A1475" s="1"/>
      <c r="B1475" s="5" t="s">
        <v>16</v>
      </c>
      <c r="C1475" s="6"/>
      <c r="D1475" s="6"/>
      <c r="E1475" s="6"/>
      <c r="F1475" s="7" t="s">
        <v>16</v>
      </c>
      <c r="G1475" s="6"/>
      <c r="H1475" s="7" t="s">
        <v>16</v>
      </c>
      <c r="I1475" s="4" t="s">
        <v>2092</v>
      </c>
      <c r="J1475" s="4" t="s">
        <v>2093</v>
      </c>
      <c r="K1475" s="6">
        <v>248</v>
      </c>
      <c r="L1475" s="6">
        <v>125</v>
      </c>
      <c r="M1475" s="6">
        <v>99</v>
      </c>
      <c r="N1475" s="11">
        <v>108</v>
      </c>
      <c r="O1475" s="9">
        <v>43.5</v>
      </c>
      <c r="P1475" s="9">
        <v>-13.6</v>
      </c>
      <c r="Q1475" s="4" t="s">
        <v>2094</v>
      </c>
      <c r="R1475" s="4"/>
      <c r="S1475" s="1"/>
    </row>
    <row r="1476" spans="1:19" ht="42.75">
      <c r="A1476" s="1"/>
      <c r="B1476" s="5" t="s">
        <v>16</v>
      </c>
      <c r="C1476" s="6"/>
      <c r="D1476" s="6"/>
      <c r="E1476" s="6"/>
      <c r="F1476" s="7" t="s">
        <v>16</v>
      </c>
      <c r="G1476" s="6"/>
      <c r="H1476" s="7" t="s">
        <v>16</v>
      </c>
      <c r="I1476" s="4" t="s">
        <v>2095</v>
      </c>
      <c r="J1476" s="4" t="s">
        <v>132</v>
      </c>
      <c r="K1476" s="6">
        <v>854</v>
      </c>
      <c r="L1476" s="6">
        <v>376</v>
      </c>
      <c r="M1476" s="6">
        <v>330</v>
      </c>
      <c r="N1476" s="11">
        <v>280</v>
      </c>
      <c r="O1476" s="9">
        <v>32.799999999999997</v>
      </c>
      <c r="P1476" s="9">
        <v>-25.5</v>
      </c>
      <c r="Q1476" s="4" t="s">
        <v>2094</v>
      </c>
      <c r="R1476" s="4"/>
      <c r="S1476" s="1"/>
    </row>
    <row r="1477" spans="1:19" ht="28.5">
      <c r="A1477" s="1"/>
      <c r="B1477" s="5" t="s">
        <v>16</v>
      </c>
      <c r="C1477" s="6"/>
      <c r="D1477" s="6"/>
      <c r="E1477" s="6"/>
      <c r="F1477" s="7" t="s">
        <v>16</v>
      </c>
      <c r="G1477" s="6"/>
      <c r="H1477" s="7" t="s">
        <v>16</v>
      </c>
      <c r="I1477" s="4" t="s">
        <v>2096</v>
      </c>
      <c r="J1477" s="4" t="s">
        <v>132</v>
      </c>
      <c r="K1477" s="6">
        <v>333</v>
      </c>
      <c r="L1477" s="6">
        <v>155</v>
      </c>
      <c r="M1477" s="6">
        <v>126</v>
      </c>
      <c r="N1477" s="11">
        <v>123</v>
      </c>
      <c r="O1477" s="9">
        <v>36.9</v>
      </c>
      <c r="P1477" s="9">
        <v>-20.6</v>
      </c>
      <c r="Q1477" s="4" t="s">
        <v>2097</v>
      </c>
      <c r="R1477" s="4"/>
      <c r="S1477" s="1"/>
    </row>
    <row r="1478" spans="1:19">
      <c r="A1478" s="1"/>
      <c r="B1478" s="5" t="s">
        <v>16</v>
      </c>
      <c r="C1478" s="6"/>
      <c r="D1478" s="6"/>
      <c r="E1478" s="6"/>
      <c r="F1478" s="7" t="s">
        <v>16</v>
      </c>
      <c r="G1478" s="6"/>
      <c r="H1478" s="7" t="s">
        <v>16</v>
      </c>
      <c r="I1478" s="4" t="s">
        <v>2098</v>
      </c>
      <c r="J1478" s="4" t="s">
        <v>132</v>
      </c>
      <c r="K1478" s="6">
        <v>1373</v>
      </c>
      <c r="L1478" s="6">
        <v>725</v>
      </c>
      <c r="M1478" s="6">
        <v>726</v>
      </c>
      <c r="N1478" s="11">
        <v>716</v>
      </c>
      <c r="O1478" s="9">
        <v>52.1</v>
      </c>
      <c r="P1478" s="9">
        <v>-1.2</v>
      </c>
      <c r="Q1478" s="4" t="s">
        <v>2099</v>
      </c>
      <c r="R1478" s="4"/>
      <c r="S1478" s="1"/>
    </row>
    <row r="1479" spans="1:19">
      <c r="A1479" s="1"/>
      <c r="B1479" s="5" t="s">
        <v>16</v>
      </c>
      <c r="C1479" s="6"/>
      <c r="D1479" s="6"/>
      <c r="E1479" s="6"/>
      <c r="F1479" s="7" t="s">
        <v>16</v>
      </c>
      <c r="G1479" s="6"/>
      <c r="H1479" s="7" t="s">
        <v>16</v>
      </c>
      <c r="I1479" s="4" t="s">
        <v>2100</v>
      </c>
      <c r="J1479" s="4" t="s">
        <v>132</v>
      </c>
      <c r="K1479" s="6">
        <v>510</v>
      </c>
      <c r="L1479" s="6">
        <v>250</v>
      </c>
      <c r="M1479" s="6">
        <v>263</v>
      </c>
      <c r="N1479" s="11">
        <v>284</v>
      </c>
      <c r="O1479" s="9">
        <v>55.7</v>
      </c>
      <c r="P1479" s="9">
        <v>13.6</v>
      </c>
      <c r="Q1479" s="4" t="s">
        <v>2099</v>
      </c>
      <c r="R1479" s="4"/>
      <c r="S1479" s="1"/>
    </row>
    <row r="1480" spans="1:19">
      <c r="A1480" s="1"/>
      <c r="B1480" s="5" t="s">
        <v>16</v>
      </c>
      <c r="C1480" s="6"/>
      <c r="D1480" s="6"/>
      <c r="E1480" s="6"/>
      <c r="F1480" s="7" t="s">
        <v>16</v>
      </c>
      <c r="G1480" s="6"/>
      <c r="H1480" s="7" t="s">
        <v>16</v>
      </c>
      <c r="I1480" s="4" t="s">
        <v>2101</v>
      </c>
      <c r="J1480" s="4" t="s">
        <v>2093</v>
      </c>
      <c r="K1480" s="6">
        <v>35</v>
      </c>
      <c r="L1480" s="6">
        <v>15</v>
      </c>
      <c r="M1480" s="6">
        <v>39</v>
      </c>
      <c r="N1480" s="11">
        <v>64</v>
      </c>
      <c r="O1480" s="9">
        <v>182.9</v>
      </c>
      <c r="P1480" s="9">
        <v>326.7</v>
      </c>
      <c r="Q1480" s="4" t="s">
        <v>2099</v>
      </c>
      <c r="R1480" s="4"/>
      <c r="S1480" s="1"/>
    </row>
    <row r="1481" spans="1:19">
      <c r="A1481" s="1"/>
      <c r="B1481" s="5" t="s">
        <v>16</v>
      </c>
      <c r="C1481" s="6"/>
      <c r="D1481" s="6"/>
      <c r="E1481" s="6"/>
      <c r="F1481" s="7" t="s">
        <v>16</v>
      </c>
      <c r="G1481" s="6"/>
      <c r="H1481" s="7" t="s">
        <v>16</v>
      </c>
      <c r="I1481" s="4" t="s">
        <v>2102</v>
      </c>
      <c r="J1481" s="4" t="s">
        <v>132</v>
      </c>
      <c r="K1481" s="6">
        <v>2990</v>
      </c>
      <c r="L1481" s="6">
        <v>1670</v>
      </c>
      <c r="M1481" s="6">
        <v>2102</v>
      </c>
      <c r="N1481" s="11">
        <v>2434</v>
      </c>
      <c r="O1481" s="9">
        <v>81.400000000000006</v>
      </c>
      <c r="P1481" s="9">
        <v>45.7</v>
      </c>
      <c r="Q1481" s="4" t="s">
        <v>2099</v>
      </c>
      <c r="R1481" s="4"/>
      <c r="S1481" s="1"/>
    </row>
    <row r="1482" spans="1:19" s="23" customFormat="1" ht="60">
      <c r="A1482" s="19" t="s">
        <v>2103</v>
      </c>
      <c r="B1482" s="13" t="s">
        <v>16</v>
      </c>
      <c r="C1482" s="20">
        <f>SUM(C1453:C1481)</f>
        <v>2360034484</v>
      </c>
      <c r="D1482" s="20">
        <f>SUM(D1453:D1481)</f>
        <v>3394636925</v>
      </c>
      <c r="E1482" s="20">
        <f>+D1482-C1482</f>
        <v>1034602441</v>
      </c>
      <c r="F1482" s="21" t="s">
        <v>16</v>
      </c>
      <c r="G1482" s="20">
        <f>SUM(G1453:G1481)</f>
        <v>6832314657</v>
      </c>
      <c r="H1482" s="21" t="s">
        <v>16</v>
      </c>
      <c r="I1482" s="19" t="s">
        <v>16</v>
      </c>
      <c r="J1482" s="19" t="s">
        <v>16</v>
      </c>
      <c r="K1482" s="20"/>
      <c r="L1482" s="20"/>
      <c r="M1482" s="20"/>
      <c r="N1482" s="22"/>
      <c r="O1482" s="21" t="s">
        <v>16</v>
      </c>
      <c r="P1482" s="21" t="s">
        <v>16</v>
      </c>
      <c r="Q1482" s="19" t="s">
        <v>16</v>
      </c>
      <c r="R1482" s="19"/>
      <c r="S1482" s="18"/>
    </row>
    <row r="1483" spans="1:19">
      <c r="A1483" s="16" t="s">
        <v>2104</v>
      </c>
      <c r="B1483" s="17" t="s">
        <v>16</v>
      </c>
      <c r="C1483" s="17"/>
      <c r="D1483" s="17"/>
      <c r="E1483" s="17"/>
      <c r="F1483" s="17" t="s">
        <v>16</v>
      </c>
      <c r="G1483" s="17"/>
      <c r="H1483" s="17" t="s">
        <v>16</v>
      </c>
      <c r="I1483" s="17" t="s">
        <v>16</v>
      </c>
      <c r="J1483" s="17" t="s">
        <v>16</v>
      </c>
      <c r="K1483" s="17"/>
      <c r="L1483" s="17"/>
      <c r="M1483" s="17"/>
      <c r="N1483" s="17"/>
      <c r="O1483" s="17" t="s">
        <v>16</v>
      </c>
      <c r="P1483" s="17" t="s">
        <v>16</v>
      </c>
      <c r="Q1483" s="17" t="s">
        <v>16</v>
      </c>
    </row>
    <row r="1484" spans="1:19" s="23" customFormat="1" ht="15">
      <c r="A1484" s="19" t="s">
        <v>2105</v>
      </c>
      <c r="B1484" s="13" t="s">
        <v>16</v>
      </c>
      <c r="C1484" s="20"/>
      <c r="D1484" s="20"/>
      <c r="E1484" s="20"/>
      <c r="F1484" s="21" t="s">
        <v>16</v>
      </c>
      <c r="G1484" s="20"/>
      <c r="H1484" s="21" t="s">
        <v>16</v>
      </c>
      <c r="I1484" s="19" t="s">
        <v>16</v>
      </c>
      <c r="J1484" s="19" t="s">
        <v>16</v>
      </c>
      <c r="K1484" s="20"/>
      <c r="L1484" s="20"/>
      <c r="M1484" s="20"/>
      <c r="N1484" s="22"/>
      <c r="O1484" s="21" t="s">
        <v>16</v>
      </c>
      <c r="P1484" s="21" t="s">
        <v>16</v>
      </c>
      <c r="Q1484" s="19" t="s">
        <v>16</v>
      </c>
      <c r="R1484" s="19"/>
      <c r="S1484" s="18"/>
    </row>
    <row r="1485" spans="1:19" ht="28.5">
      <c r="A1485" s="4" t="s">
        <v>2106</v>
      </c>
      <c r="B1485" s="5" t="s">
        <v>22</v>
      </c>
      <c r="C1485" s="6">
        <v>46895036</v>
      </c>
      <c r="D1485" s="6">
        <v>53424478</v>
      </c>
      <c r="E1485" s="6">
        <f>+D1485-C1485</f>
        <v>6529442</v>
      </c>
      <c r="F1485" s="24">
        <f>+D1485/C1485*100-100</f>
        <v>13.923524869455278</v>
      </c>
      <c r="G1485" s="6">
        <v>145997046</v>
      </c>
      <c r="H1485" s="8">
        <v>36.6</v>
      </c>
      <c r="I1485" s="4" t="s">
        <v>16</v>
      </c>
      <c r="J1485" s="4" t="s">
        <v>16</v>
      </c>
      <c r="K1485" s="6"/>
      <c r="L1485" s="6"/>
      <c r="M1485" s="6"/>
      <c r="N1485" s="11"/>
      <c r="O1485" s="7" t="s">
        <v>16</v>
      </c>
      <c r="P1485" s="7" t="s">
        <v>16</v>
      </c>
      <c r="Q1485" s="4" t="s">
        <v>16</v>
      </c>
      <c r="R1485" s="4"/>
      <c r="S1485" s="1"/>
    </row>
    <row r="1486" spans="1:19" ht="57">
      <c r="A1486" s="4" t="s">
        <v>2107</v>
      </c>
      <c r="B1486" s="5" t="s">
        <v>16</v>
      </c>
      <c r="C1486" s="6"/>
      <c r="D1486" s="6"/>
      <c r="E1486" s="6"/>
      <c r="F1486" s="7" t="s">
        <v>16</v>
      </c>
      <c r="G1486" s="6"/>
      <c r="H1486" s="7" t="s">
        <v>16</v>
      </c>
      <c r="I1486" s="4" t="s">
        <v>2108</v>
      </c>
      <c r="J1486" s="4" t="s">
        <v>2109</v>
      </c>
      <c r="K1486" s="6">
        <v>565</v>
      </c>
      <c r="L1486" s="6">
        <v>185</v>
      </c>
      <c r="M1486" s="25" t="s">
        <v>2957</v>
      </c>
      <c r="N1486" s="11">
        <v>260</v>
      </c>
      <c r="O1486" s="9">
        <v>46</v>
      </c>
      <c r="P1486" s="9">
        <v>40.5</v>
      </c>
      <c r="Q1486" s="4" t="s">
        <v>3226</v>
      </c>
      <c r="R1486" s="4"/>
      <c r="S1486" s="1"/>
    </row>
    <row r="1487" spans="1:19" ht="42.75">
      <c r="A1487" s="1"/>
      <c r="B1487" s="5" t="s">
        <v>16</v>
      </c>
      <c r="C1487" s="6"/>
      <c r="D1487" s="6"/>
      <c r="E1487" s="6"/>
      <c r="F1487" s="7" t="s">
        <v>16</v>
      </c>
      <c r="G1487" s="6"/>
      <c r="H1487" s="7" t="s">
        <v>16</v>
      </c>
      <c r="I1487" s="4" t="s">
        <v>2108</v>
      </c>
      <c r="J1487" s="4" t="s">
        <v>2110</v>
      </c>
      <c r="K1487" s="6">
        <v>215</v>
      </c>
      <c r="L1487" s="6">
        <v>75</v>
      </c>
      <c r="M1487" s="25" t="s">
        <v>2957</v>
      </c>
      <c r="N1487" s="11">
        <v>98</v>
      </c>
      <c r="O1487" s="9">
        <v>45.6</v>
      </c>
      <c r="P1487" s="9">
        <v>30.7</v>
      </c>
      <c r="Q1487" s="4" t="s">
        <v>3227</v>
      </c>
      <c r="R1487" s="4"/>
      <c r="S1487" s="1"/>
    </row>
    <row r="1488" spans="1:19" ht="57">
      <c r="A1488" s="1"/>
      <c r="B1488" s="5" t="s">
        <v>16</v>
      </c>
      <c r="C1488" s="6"/>
      <c r="D1488" s="6"/>
      <c r="E1488" s="6"/>
      <c r="F1488" s="7" t="s">
        <v>16</v>
      </c>
      <c r="G1488" s="6"/>
      <c r="H1488" s="7" t="s">
        <v>16</v>
      </c>
      <c r="I1488" s="4" t="s">
        <v>2108</v>
      </c>
      <c r="J1488" s="4" t="s">
        <v>2111</v>
      </c>
      <c r="K1488" s="6">
        <v>95</v>
      </c>
      <c r="L1488" s="6">
        <v>31</v>
      </c>
      <c r="M1488" s="25" t="s">
        <v>2957</v>
      </c>
      <c r="N1488" s="11">
        <v>13</v>
      </c>
      <c r="O1488" s="9">
        <v>13.7</v>
      </c>
      <c r="P1488" s="9">
        <v>-58.1</v>
      </c>
      <c r="Q1488" s="4" t="s">
        <v>3228</v>
      </c>
      <c r="R1488" s="4"/>
      <c r="S1488" s="1"/>
    </row>
    <row r="1489" spans="1:19" ht="28.5">
      <c r="A1489" s="1"/>
      <c r="B1489" s="5" t="s">
        <v>16</v>
      </c>
      <c r="C1489" s="6"/>
      <c r="D1489" s="6"/>
      <c r="E1489" s="6"/>
      <c r="F1489" s="7" t="s">
        <v>16</v>
      </c>
      <c r="G1489" s="6"/>
      <c r="H1489" s="7" t="s">
        <v>16</v>
      </c>
      <c r="I1489" s="4" t="s">
        <v>2108</v>
      </c>
      <c r="J1489" s="4" t="s">
        <v>2112</v>
      </c>
      <c r="K1489" s="6">
        <v>5</v>
      </c>
      <c r="L1489" s="6">
        <v>5</v>
      </c>
      <c r="M1489" s="25" t="s">
        <v>2957</v>
      </c>
      <c r="N1489" s="11">
        <v>6</v>
      </c>
      <c r="O1489" s="9">
        <v>120</v>
      </c>
      <c r="P1489" s="9">
        <v>20</v>
      </c>
      <c r="Q1489" s="4" t="s">
        <v>3229</v>
      </c>
      <c r="R1489" s="4"/>
      <c r="S1489" s="1"/>
    </row>
    <row r="1490" spans="1:19" ht="42.75">
      <c r="A1490" s="1"/>
      <c r="B1490" s="5" t="s">
        <v>16</v>
      </c>
      <c r="C1490" s="6"/>
      <c r="D1490" s="6"/>
      <c r="E1490" s="6"/>
      <c r="F1490" s="7" t="s">
        <v>16</v>
      </c>
      <c r="G1490" s="6"/>
      <c r="H1490" s="7" t="s">
        <v>16</v>
      </c>
      <c r="I1490" s="4" t="s">
        <v>2108</v>
      </c>
      <c r="J1490" s="4" t="s">
        <v>2113</v>
      </c>
      <c r="K1490" s="6">
        <v>150</v>
      </c>
      <c r="L1490" s="6">
        <v>50</v>
      </c>
      <c r="M1490" s="25" t="s">
        <v>2957</v>
      </c>
      <c r="N1490" s="11">
        <v>148</v>
      </c>
      <c r="O1490" s="9">
        <v>98.7</v>
      </c>
      <c r="P1490" s="9">
        <v>196</v>
      </c>
      <c r="Q1490" s="4" t="s">
        <v>3230</v>
      </c>
      <c r="R1490" s="4"/>
      <c r="S1490" s="1"/>
    </row>
    <row r="1491" spans="1:19" ht="42.75">
      <c r="A1491" s="1"/>
      <c r="B1491" s="5" t="s">
        <v>16</v>
      </c>
      <c r="C1491" s="6"/>
      <c r="D1491" s="6"/>
      <c r="E1491" s="6"/>
      <c r="F1491" s="7" t="s">
        <v>16</v>
      </c>
      <c r="G1491" s="6"/>
      <c r="H1491" s="7" t="s">
        <v>16</v>
      </c>
      <c r="I1491" s="4" t="s">
        <v>2108</v>
      </c>
      <c r="J1491" s="4" t="s">
        <v>2114</v>
      </c>
      <c r="K1491" s="6">
        <v>110</v>
      </c>
      <c r="L1491" s="6">
        <v>40</v>
      </c>
      <c r="M1491" s="25" t="s">
        <v>2957</v>
      </c>
      <c r="N1491" s="11">
        <v>36</v>
      </c>
      <c r="O1491" s="9">
        <v>32.700000000000003</v>
      </c>
      <c r="P1491" s="9">
        <v>-10</v>
      </c>
      <c r="Q1491" s="4" t="s">
        <v>3231</v>
      </c>
      <c r="R1491" s="4"/>
      <c r="S1491" s="1"/>
    </row>
    <row r="1492" spans="1:19" ht="42.75">
      <c r="A1492" s="1"/>
      <c r="B1492" s="5" t="s">
        <v>16</v>
      </c>
      <c r="C1492" s="6"/>
      <c r="D1492" s="6"/>
      <c r="E1492" s="6"/>
      <c r="F1492" s="7" t="s">
        <v>16</v>
      </c>
      <c r="G1492" s="6"/>
      <c r="H1492" s="7" t="s">
        <v>16</v>
      </c>
      <c r="I1492" s="4" t="s">
        <v>2108</v>
      </c>
      <c r="J1492" s="4" t="s">
        <v>2115</v>
      </c>
      <c r="K1492" s="6">
        <v>5</v>
      </c>
      <c r="L1492" s="6">
        <v>0</v>
      </c>
      <c r="M1492" s="25" t="s">
        <v>2957</v>
      </c>
      <c r="N1492" s="11">
        <v>8</v>
      </c>
      <c r="O1492" s="9">
        <v>160</v>
      </c>
      <c r="P1492" s="7" t="s">
        <v>18</v>
      </c>
      <c r="Q1492" s="4" t="s">
        <v>3231</v>
      </c>
      <c r="R1492" s="4"/>
      <c r="S1492" s="1"/>
    </row>
    <row r="1493" spans="1:19" ht="42.75">
      <c r="A1493" s="1"/>
      <c r="B1493" s="5" t="s">
        <v>16</v>
      </c>
      <c r="C1493" s="6"/>
      <c r="D1493" s="6"/>
      <c r="E1493" s="6"/>
      <c r="F1493" s="7" t="s">
        <v>16</v>
      </c>
      <c r="G1493" s="6"/>
      <c r="H1493" s="7" t="s">
        <v>16</v>
      </c>
      <c r="I1493" s="4" t="s">
        <v>2108</v>
      </c>
      <c r="J1493" s="4" t="s">
        <v>2116</v>
      </c>
      <c r="K1493" s="6">
        <v>5</v>
      </c>
      <c r="L1493" s="6">
        <v>0</v>
      </c>
      <c r="M1493" s="25" t="s">
        <v>2957</v>
      </c>
      <c r="N1493" s="11">
        <v>0</v>
      </c>
      <c r="O1493" s="7" t="s">
        <v>18</v>
      </c>
      <c r="P1493" s="9">
        <v>0</v>
      </c>
      <c r="Q1493" s="4" t="s">
        <v>16</v>
      </c>
      <c r="R1493" s="4"/>
      <c r="S1493" s="1"/>
    </row>
    <row r="1494" spans="1:19" s="23" customFormat="1" ht="15">
      <c r="A1494" s="19" t="s">
        <v>2117</v>
      </c>
      <c r="B1494" s="13" t="s">
        <v>16</v>
      </c>
      <c r="C1494" s="20"/>
      <c r="D1494" s="20"/>
      <c r="E1494" s="20"/>
      <c r="F1494" s="21" t="s">
        <v>16</v>
      </c>
      <c r="G1494" s="20"/>
      <c r="H1494" s="21" t="s">
        <v>16</v>
      </c>
      <c r="I1494" s="19" t="s">
        <v>16</v>
      </c>
      <c r="J1494" s="19" t="s">
        <v>16</v>
      </c>
      <c r="K1494" s="20"/>
      <c r="L1494" s="20"/>
      <c r="M1494" s="20"/>
      <c r="N1494" s="22"/>
      <c r="O1494" s="21" t="s">
        <v>16</v>
      </c>
      <c r="P1494" s="21" t="s">
        <v>16</v>
      </c>
      <c r="Q1494" s="19" t="s">
        <v>16</v>
      </c>
      <c r="R1494" s="19"/>
      <c r="S1494" s="18"/>
    </row>
    <row r="1495" spans="1:19" ht="28.5">
      <c r="A1495" s="4" t="s">
        <v>2118</v>
      </c>
      <c r="B1495" s="5" t="s">
        <v>22</v>
      </c>
      <c r="C1495" s="6">
        <v>113446757</v>
      </c>
      <c r="D1495" s="6">
        <v>168289930</v>
      </c>
      <c r="E1495" s="6">
        <f>+D1495-C1495</f>
        <v>54843173</v>
      </c>
      <c r="F1495" s="24">
        <f>+D1495/C1495*100-100</f>
        <v>48.342653814246972</v>
      </c>
      <c r="G1495" s="6">
        <v>328658687</v>
      </c>
      <c r="H1495" s="8">
        <v>51.2</v>
      </c>
      <c r="I1495" s="4" t="s">
        <v>16</v>
      </c>
      <c r="J1495" s="4" t="s">
        <v>16</v>
      </c>
      <c r="K1495" s="6"/>
      <c r="L1495" s="6"/>
      <c r="M1495" s="6"/>
      <c r="N1495" s="11"/>
      <c r="O1495" s="7" t="s">
        <v>16</v>
      </c>
      <c r="P1495" s="7" t="s">
        <v>16</v>
      </c>
      <c r="Q1495" s="4" t="s">
        <v>16</v>
      </c>
      <c r="R1495" s="4"/>
      <c r="S1495" s="1"/>
    </row>
    <row r="1496" spans="1:19" ht="71.25">
      <c r="A1496" s="4" t="s">
        <v>2119</v>
      </c>
      <c r="B1496" s="5" t="s">
        <v>16</v>
      </c>
      <c r="C1496" s="6"/>
      <c r="D1496" s="6"/>
      <c r="E1496" s="6"/>
      <c r="F1496" s="7" t="s">
        <v>16</v>
      </c>
      <c r="G1496" s="6"/>
      <c r="H1496" s="7" t="s">
        <v>16</v>
      </c>
      <c r="I1496" s="4" t="s">
        <v>24</v>
      </c>
      <c r="J1496" s="4" t="s">
        <v>25</v>
      </c>
      <c r="K1496" s="6">
        <v>104200</v>
      </c>
      <c r="L1496" s="6">
        <v>49600</v>
      </c>
      <c r="M1496" s="25" t="s">
        <v>2957</v>
      </c>
      <c r="N1496" s="11">
        <v>50704</v>
      </c>
      <c r="O1496" s="9">
        <v>48.7</v>
      </c>
      <c r="P1496" s="9">
        <v>2.2000000000000002</v>
      </c>
      <c r="Q1496" s="4" t="s">
        <v>3233</v>
      </c>
      <c r="R1496" s="4"/>
      <c r="S1496" s="1"/>
    </row>
    <row r="1497" spans="1:19" ht="42.75">
      <c r="A1497" s="1"/>
      <c r="B1497" s="5" t="s">
        <v>16</v>
      </c>
      <c r="C1497" s="6"/>
      <c r="D1497" s="6"/>
      <c r="E1497" s="6"/>
      <c r="F1497" s="7" t="s">
        <v>16</v>
      </c>
      <c r="G1497" s="6"/>
      <c r="H1497" s="7" t="s">
        <v>16</v>
      </c>
      <c r="I1497" s="4" t="s">
        <v>24</v>
      </c>
      <c r="J1497" s="4" t="s">
        <v>27</v>
      </c>
      <c r="K1497" s="6">
        <v>153600</v>
      </c>
      <c r="L1497" s="6">
        <v>66100</v>
      </c>
      <c r="M1497" s="25" t="s">
        <v>2957</v>
      </c>
      <c r="N1497" s="11">
        <v>82884</v>
      </c>
      <c r="O1497" s="9">
        <v>54</v>
      </c>
      <c r="P1497" s="9">
        <v>25.4</v>
      </c>
      <c r="Q1497" s="4" t="s">
        <v>3234</v>
      </c>
      <c r="R1497" s="4"/>
      <c r="S1497" s="1"/>
    </row>
    <row r="1498" spans="1:19" ht="71.25">
      <c r="A1498" s="1"/>
      <c r="B1498" s="5" t="s">
        <v>16</v>
      </c>
      <c r="C1498" s="6"/>
      <c r="D1498" s="6"/>
      <c r="E1498" s="6"/>
      <c r="F1498" s="7" t="s">
        <v>16</v>
      </c>
      <c r="G1498" s="6"/>
      <c r="H1498" s="7" t="s">
        <v>16</v>
      </c>
      <c r="I1498" s="4" t="s">
        <v>1093</v>
      </c>
      <c r="J1498" s="4" t="s">
        <v>250</v>
      </c>
      <c r="K1498" s="6">
        <v>125000</v>
      </c>
      <c r="L1498" s="6">
        <v>62500</v>
      </c>
      <c r="M1498" s="25" t="s">
        <v>2957</v>
      </c>
      <c r="N1498" s="11">
        <v>40800</v>
      </c>
      <c r="O1498" s="9">
        <v>32.6</v>
      </c>
      <c r="P1498" s="9">
        <v>-34.700000000000003</v>
      </c>
      <c r="Q1498" s="4" t="s">
        <v>3235</v>
      </c>
      <c r="R1498" s="4"/>
      <c r="S1498" s="1"/>
    </row>
    <row r="1499" spans="1:19" ht="57">
      <c r="A1499" s="1"/>
      <c r="B1499" s="5" t="s">
        <v>16</v>
      </c>
      <c r="C1499" s="6"/>
      <c r="D1499" s="6"/>
      <c r="E1499" s="6"/>
      <c r="F1499" s="7" t="s">
        <v>16</v>
      </c>
      <c r="G1499" s="6"/>
      <c r="H1499" s="7" t="s">
        <v>16</v>
      </c>
      <c r="I1499" s="4" t="s">
        <v>2120</v>
      </c>
      <c r="J1499" s="4" t="s">
        <v>510</v>
      </c>
      <c r="K1499" s="6">
        <v>35</v>
      </c>
      <c r="L1499" s="6">
        <v>6</v>
      </c>
      <c r="M1499" s="25" t="s">
        <v>2957</v>
      </c>
      <c r="N1499" s="11">
        <v>19</v>
      </c>
      <c r="O1499" s="9">
        <v>54.3</v>
      </c>
      <c r="P1499" s="9">
        <v>216.7</v>
      </c>
      <c r="Q1499" s="4" t="s">
        <v>3236</v>
      </c>
      <c r="R1499" s="4"/>
      <c r="S1499" s="1"/>
    </row>
    <row r="1500" spans="1:19" ht="42.75">
      <c r="A1500" s="1"/>
      <c r="B1500" s="5" t="s">
        <v>16</v>
      </c>
      <c r="C1500" s="6"/>
      <c r="D1500" s="6"/>
      <c r="E1500" s="6"/>
      <c r="F1500" s="7" t="s">
        <v>16</v>
      </c>
      <c r="G1500" s="6"/>
      <c r="H1500" s="7" t="s">
        <v>16</v>
      </c>
      <c r="I1500" s="4" t="s">
        <v>2121</v>
      </c>
      <c r="J1500" s="4" t="s">
        <v>42</v>
      </c>
      <c r="K1500" s="6">
        <v>75000</v>
      </c>
      <c r="L1500" s="6">
        <v>42000</v>
      </c>
      <c r="M1500" s="25" t="s">
        <v>2957</v>
      </c>
      <c r="N1500" s="11">
        <v>82808</v>
      </c>
      <c r="O1500" s="9">
        <v>110.4</v>
      </c>
      <c r="P1500" s="9">
        <v>97.2</v>
      </c>
      <c r="Q1500" s="4" t="s">
        <v>3237</v>
      </c>
      <c r="R1500" s="4"/>
      <c r="S1500" s="1"/>
    </row>
    <row r="1501" spans="1:19" ht="28.5">
      <c r="A1501" s="1"/>
      <c r="B1501" s="5" t="s">
        <v>16</v>
      </c>
      <c r="C1501" s="6"/>
      <c r="D1501" s="6"/>
      <c r="E1501" s="6"/>
      <c r="F1501" s="7" t="s">
        <v>16</v>
      </c>
      <c r="G1501" s="6"/>
      <c r="H1501" s="7" t="s">
        <v>16</v>
      </c>
      <c r="I1501" s="4" t="s">
        <v>2122</v>
      </c>
      <c r="J1501" s="4" t="s">
        <v>42</v>
      </c>
      <c r="K1501" s="6">
        <v>1300</v>
      </c>
      <c r="L1501" s="6">
        <v>500</v>
      </c>
      <c r="M1501" s="25" t="s">
        <v>2957</v>
      </c>
      <c r="N1501" s="11">
        <v>657</v>
      </c>
      <c r="O1501" s="9">
        <v>50.5</v>
      </c>
      <c r="P1501" s="9">
        <v>31.4</v>
      </c>
      <c r="Q1501" s="4" t="s">
        <v>3238</v>
      </c>
      <c r="R1501" s="4"/>
      <c r="S1501" s="1"/>
    </row>
    <row r="1502" spans="1:19" ht="42.75">
      <c r="A1502" s="1"/>
      <c r="B1502" s="5" t="s">
        <v>16</v>
      </c>
      <c r="C1502" s="6"/>
      <c r="D1502" s="6"/>
      <c r="E1502" s="6"/>
      <c r="F1502" s="7" t="s">
        <v>16</v>
      </c>
      <c r="G1502" s="6"/>
      <c r="H1502" s="7" t="s">
        <v>16</v>
      </c>
      <c r="I1502" s="4" t="s">
        <v>2123</v>
      </c>
      <c r="J1502" s="4" t="s">
        <v>769</v>
      </c>
      <c r="K1502" s="6">
        <v>12</v>
      </c>
      <c r="L1502" s="6">
        <v>6</v>
      </c>
      <c r="M1502" s="25" t="s">
        <v>2957</v>
      </c>
      <c r="N1502" s="11">
        <v>12</v>
      </c>
      <c r="O1502" s="9">
        <v>100</v>
      </c>
      <c r="P1502" s="9">
        <v>100</v>
      </c>
      <c r="Q1502" s="4" t="s">
        <v>3239</v>
      </c>
      <c r="R1502" s="4"/>
      <c r="S1502" s="1"/>
    </row>
    <row r="1503" spans="1:19" ht="57">
      <c r="A1503" s="1"/>
      <c r="B1503" s="5" t="s">
        <v>16</v>
      </c>
      <c r="C1503" s="6"/>
      <c r="D1503" s="6"/>
      <c r="E1503" s="6"/>
      <c r="F1503" s="7" t="s">
        <v>16</v>
      </c>
      <c r="G1503" s="6"/>
      <c r="H1503" s="7" t="s">
        <v>16</v>
      </c>
      <c r="I1503" s="4" t="s">
        <v>2124</v>
      </c>
      <c r="J1503" s="4" t="s">
        <v>2125</v>
      </c>
      <c r="K1503" s="6">
        <v>1300000</v>
      </c>
      <c r="L1503" s="6">
        <v>700000</v>
      </c>
      <c r="M1503" s="25" t="s">
        <v>2957</v>
      </c>
      <c r="N1503" s="11">
        <v>889780</v>
      </c>
      <c r="O1503" s="9">
        <v>68.400000000000006</v>
      </c>
      <c r="P1503" s="9">
        <v>27.1</v>
      </c>
      <c r="Q1503" s="4" t="s">
        <v>3240</v>
      </c>
      <c r="R1503" s="4"/>
      <c r="S1503" s="1"/>
    </row>
    <row r="1504" spans="1:19" ht="114">
      <c r="A1504" s="1"/>
      <c r="B1504" s="5" t="s">
        <v>16</v>
      </c>
      <c r="C1504" s="6"/>
      <c r="D1504" s="6"/>
      <c r="E1504" s="6"/>
      <c r="F1504" s="7" t="s">
        <v>16</v>
      </c>
      <c r="G1504" s="6"/>
      <c r="H1504" s="7" t="s">
        <v>16</v>
      </c>
      <c r="I1504" s="4" t="s">
        <v>2126</v>
      </c>
      <c r="J1504" s="4" t="s">
        <v>1105</v>
      </c>
      <c r="K1504" s="6">
        <v>38500</v>
      </c>
      <c r="L1504" s="6">
        <v>18500</v>
      </c>
      <c r="M1504" s="25" t="s">
        <v>2957</v>
      </c>
      <c r="N1504" s="11">
        <v>14066</v>
      </c>
      <c r="O1504" s="9">
        <v>36.5</v>
      </c>
      <c r="P1504" s="9">
        <v>-24</v>
      </c>
      <c r="Q1504" s="4" t="s">
        <v>2127</v>
      </c>
      <c r="R1504" s="4"/>
      <c r="S1504" s="1"/>
    </row>
    <row r="1505" spans="1:19" ht="71.25">
      <c r="A1505" s="1"/>
      <c r="B1505" s="5" t="s">
        <v>16</v>
      </c>
      <c r="C1505" s="6"/>
      <c r="D1505" s="6"/>
      <c r="E1505" s="6"/>
      <c r="F1505" s="7" t="s">
        <v>16</v>
      </c>
      <c r="G1505" s="6"/>
      <c r="H1505" s="7" t="s">
        <v>16</v>
      </c>
      <c r="I1505" s="4" t="s">
        <v>2128</v>
      </c>
      <c r="J1505" s="4" t="s">
        <v>1105</v>
      </c>
      <c r="K1505" s="6">
        <v>57170</v>
      </c>
      <c r="L1505" s="6">
        <v>26160</v>
      </c>
      <c r="M1505" s="25" t="s">
        <v>2957</v>
      </c>
      <c r="N1505" s="11">
        <v>30716</v>
      </c>
      <c r="O1505" s="9">
        <v>53.7</v>
      </c>
      <c r="P1505" s="9">
        <v>17.399999999999999</v>
      </c>
      <c r="Q1505" s="4" t="s">
        <v>3241</v>
      </c>
      <c r="R1505" s="4"/>
      <c r="S1505" s="1"/>
    </row>
    <row r="1506" spans="1:19" ht="42.75">
      <c r="A1506" s="1"/>
      <c r="B1506" s="5" t="s">
        <v>16</v>
      </c>
      <c r="C1506" s="6"/>
      <c r="D1506" s="6"/>
      <c r="E1506" s="6"/>
      <c r="F1506" s="7" t="s">
        <v>16</v>
      </c>
      <c r="G1506" s="6"/>
      <c r="H1506" s="7" t="s">
        <v>16</v>
      </c>
      <c r="I1506" s="4" t="s">
        <v>2129</v>
      </c>
      <c r="J1506" s="4" t="s">
        <v>1105</v>
      </c>
      <c r="K1506" s="6">
        <v>36454</v>
      </c>
      <c r="L1506" s="6">
        <v>15660</v>
      </c>
      <c r="M1506" s="28" t="s">
        <v>2973</v>
      </c>
      <c r="N1506" s="11">
        <v>8630</v>
      </c>
      <c r="O1506" s="9">
        <v>23.7</v>
      </c>
      <c r="P1506" s="9">
        <v>-44.9</v>
      </c>
      <c r="Q1506" s="4" t="s">
        <v>3242</v>
      </c>
      <c r="R1506" s="4"/>
      <c r="S1506" s="1"/>
    </row>
    <row r="1507" spans="1:19" ht="99.75">
      <c r="A1507" s="1"/>
      <c r="B1507" s="5" t="s">
        <v>16</v>
      </c>
      <c r="C1507" s="6"/>
      <c r="D1507" s="6"/>
      <c r="E1507" s="6"/>
      <c r="F1507" s="7" t="s">
        <v>16</v>
      </c>
      <c r="G1507" s="6"/>
      <c r="H1507" s="7" t="s">
        <v>16</v>
      </c>
      <c r="I1507" s="4" t="s">
        <v>2130</v>
      </c>
      <c r="J1507" s="4" t="s">
        <v>2131</v>
      </c>
      <c r="K1507" s="6">
        <v>45139</v>
      </c>
      <c r="L1507" s="6">
        <v>22784</v>
      </c>
      <c r="M1507" s="25" t="s">
        <v>2957</v>
      </c>
      <c r="N1507" s="11">
        <v>53866</v>
      </c>
      <c r="O1507" s="9">
        <v>119.3</v>
      </c>
      <c r="P1507" s="9">
        <v>136.4</v>
      </c>
      <c r="Q1507" s="4" t="s">
        <v>3243</v>
      </c>
      <c r="R1507" s="4"/>
      <c r="S1507" s="1"/>
    </row>
    <row r="1508" spans="1:19" ht="99.75">
      <c r="A1508" s="1"/>
      <c r="B1508" s="5" t="s">
        <v>16</v>
      </c>
      <c r="C1508" s="6"/>
      <c r="D1508" s="6"/>
      <c r="E1508" s="6"/>
      <c r="F1508" s="7" t="s">
        <v>16</v>
      </c>
      <c r="G1508" s="6"/>
      <c r="H1508" s="7" t="s">
        <v>16</v>
      </c>
      <c r="I1508" s="4" t="s">
        <v>38</v>
      </c>
      <c r="J1508" s="4" t="s">
        <v>39</v>
      </c>
      <c r="K1508" s="6">
        <v>11861</v>
      </c>
      <c r="L1508" s="6">
        <v>5786</v>
      </c>
      <c r="M1508" s="28" t="s">
        <v>2973</v>
      </c>
      <c r="N1508" s="11">
        <v>11871</v>
      </c>
      <c r="O1508" s="9">
        <v>100.1</v>
      </c>
      <c r="P1508" s="9">
        <v>105.2</v>
      </c>
      <c r="Q1508" s="4" t="s">
        <v>3244</v>
      </c>
      <c r="R1508" s="4"/>
      <c r="S1508" s="1"/>
    </row>
    <row r="1509" spans="1:19" s="23" customFormat="1" ht="15">
      <c r="A1509" s="19" t="s">
        <v>2132</v>
      </c>
      <c r="B1509" s="13" t="s">
        <v>16</v>
      </c>
      <c r="C1509" s="20"/>
      <c r="D1509" s="20"/>
      <c r="E1509" s="20"/>
      <c r="F1509" s="21" t="s">
        <v>16</v>
      </c>
      <c r="G1509" s="20"/>
      <c r="H1509" s="21" t="s">
        <v>16</v>
      </c>
      <c r="I1509" s="19" t="s">
        <v>16</v>
      </c>
      <c r="J1509" s="19" t="s">
        <v>16</v>
      </c>
      <c r="K1509" s="20"/>
      <c r="L1509" s="20"/>
      <c r="M1509" s="20"/>
      <c r="N1509" s="22"/>
      <c r="O1509" s="21" t="s">
        <v>16</v>
      </c>
      <c r="P1509" s="21" t="s">
        <v>16</v>
      </c>
      <c r="Q1509" s="19" t="s">
        <v>16</v>
      </c>
      <c r="R1509" s="19"/>
      <c r="S1509" s="18"/>
    </row>
    <row r="1510" spans="1:19" ht="28.5">
      <c r="A1510" s="4" t="s">
        <v>2133</v>
      </c>
      <c r="B1510" s="5" t="s">
        <v>22</v>
      </c>
      <c r="C1510" s="6">
        <v>37020975</v>
      </c>
      <c r="D1510" s="6">
        <v>45979131</v>
      </c>
      <c r="E1510" s="6">
        <f>+D1510-C1510</f>
        <v>8958156</v>
      </c>
      <c r="F1510" s="24">
        <f>+D1510/C1510*100-100</f>
        <v>24.197515057342486</v>
      </c>
      <c r="G1510" s="6">
        <v>116562000</v>
      </c>
      <c r="H1510" s="8">
        <v>39.4</v>
      </c>
      <c r="I1510" s="4" t="s">
        <v>16</v>
      </c>
      <c r="J1510" s="4" t="s">
        <v>16</v>
      </c>
      <c r="K1510" s="6"/>
      <c r="L1510" s="6"/>
      <c r="M1510" s="6"/>
      <c r="N1510" s="11"/>
      <c r="O1510" s="7" t="s">
        <v>16</v>
      </c>
      <c r="P1510" s="7" t="s">
        <v>16</v>
      </c>
      <c r="Q1510" s="4" t="s">
        <v>16</v>
      </c>
      <c r="R1510" s="4"/>
      <c r="S1510" s="1"/>
    </row>
    <row r="1511" spans="1:19" ht="42.75">
      <c r="A1511" s="4" t="s">
        <v>2134</v>
      </c>
      <c r="B1511" s="5" t="s">
        <v>16</v>
      </c>
      <c r="C1511" s="6"/>
      <c r="D1511" s="6"/>
      <c r="E1511" s="6"/>
      <c r="F1511" s="7" t="s">
        <v>16</v>
      </c>
      <c r="G1511" s="6"/>
      <c r="H1511" s="7" t="s">
        <v>16</v>
      </c>
      <c r="I1511" s="4" t="s">
        <v>2135</v>
      </c>
      <c r="J1511" s="4" t="s">
        <v>1564</v>
      </c>
      <c r="K1511" s="6">
        <v>37</v>
      </c>
      <c r="L1511" s="6">
        <v>36</v>
      </c>
      <c r="M1511" s="25" t="s">
        <v>2957</v>
      </c>
      <c r="N1511" s="11">
        <v>64</v>
      </c>
      <c r="O1511" s="7" t="s">
        <v>57</v>
      </c>
      <c r="P1511" s="9">
        <v>77.8</v>
      </c>
      <c r="Q1511" s="4" t="s">
        <v>2136</v>
      </c>
      <c r="R1511" s="4"/>
      <c r="S1511" s="1"/>
    </row>
    <row r="1512" spans="1:19" ht="42.75">
      <c r="A1512" s="1"/>
      <c r="B1512" s="5" t="s">
        <v>16</v>
      </c>
      <c r="C1512" s="6"/>
      <c r="D1512" s="6"/>
      <c r="E1512" s="6"/>
      <c r="F1512" s="7" t="s">
        <v>16</v>
      </c>
      <c r="G1512" s="6"/>
      <c r="H1512" s="7" t="s">
        <v>16</v>
      </c>
      <c r="I1512" s="4" t="s">
        <v>2137</v>
      </c>
      <c r="J1512" s="4" t="s">
        <v>2138</v>
      </c>
      <c r="K1512" s="6">
        <v>241</v>
      </c>
      <c r="L1512" s="6">
        <v>125</v>
      </c>
      <c r="M1512" s="25" t="s">
        <v>2957</v>
      </c>
      <c r="N1512" s="11">
        <v>124</v>
      </c>
      <c r="O1512" s="9">
        <v>51.5</v>
      </c>
      <c r="P1512" s="9">
        <v>-0.8</v>
      </c>
      <c r="Q1512" s="4" t="s">
        <v>2139</v>
      </c>
      <c r="R1512" s="4"/>
      <c r="S1512" s="1"/>
    </row>
    <row r="1513" spans="1:19" ht="42.75">
      <c r="A1513" s="1"/>
      <c r="B1513" s="5" t="s">
        <v>16</v>
      </c>
      <c r="C1513" s="6"/>
      <c r="D1513" s="6"/>
      <c r="E1513" s="6"/>
      <c r="F1513" s="7" t="s">
        <v>16</v>
      </c>
      <c r="G1513" s="6"/>
      <c r="H1513" s="7" t="s">
        <v>16</v>
      </c>
      <c r="I1513" s="4" t="s">
        <v>2137</v>
      </c>
      <c r="J1513" s="4" t="s">
        <v>2140</v>
      </c>
      <c r="K1513" s="6">
        <v>364</v>
      </c>
      <c r="L1513" s="6">
        <v>169</v>
      </c>
      <c r="M1513" s="25" t="s">
        <v>2957</v>
      </c>
      <c r="N1513" s="11">
        <v>244</v>
      </c>
      <c r="O1513" s="9">
        <v>67</v>
      </c>
      <c r="P1513" s="9">
        <v>44.4</v>
      </c>
      <c r="Q1513" s="4" t="s">
        <v>2141</v>
      </c>
      <c r="R1513" s="4"/>
      <c r="S1513" s="1"/>
    </row>
    <row r="1514" spans="1:19">
      <c r="A1514" s="1"/>
      <c r="B1514" s="5" t="s">
        <v>16</v>
      </c>
      <c r="C1514" s="6"/>
      <c r="D1514" s="6"/>
      <c r="E1514" s="6"/>
      <c r="F1514" s="7" t="s">
        <v>16</v>
      </c>
      <c r="G1514" s="6"/>
      <c r="H1514" s="7" t="s">
        <v>16</v>
      </c>
      <c r="I1514" s="4" t="s">
        <v>2142</v>
      </c>
      <c r="J1514" s="4" t="s">
        <v>250</v>
      </c>
      <c r="K1514" s="6">
        <v>132000</v>
      </c>
      <c r="L1514" s="6">
        <v>54000</v>
      </c>
      <c r="M1514" s="25" t="s">
        <v>2957</v>
      </c>
      <c r="N1514" s="11">
        <v>54000</v>
      </c>
      <c r="O1514" s="9">
        <v>40.9</v>
      </c>
      <c r="P1514" s="9">
        <v>0</v>
      </c>
      <c r="Q1514" s="4" t="s">
        <v>16</v>
      </c>
      <c r="R1514" s="4"/>
      <c r="S1514" s="1"/>
    </row>
    <row r="1515" spans="1:19">
      <c r="A1515" s="1"/>
      <c r="B1515" s="5" t="s">
        <v>16</v>
      </c>
      <c r="C1515" s="6"/>
      <c r="D1515" s="6"/>
      <c r="E1515" s="6"/>
      <c r="F1515" s="7" t="s">
        <v>16</v>
      </c>
      <c r="G1515" s="6"/>
      <c r="H1515" s="7" t="s">
        <v>16</v>
      </c>
      <c r="I1515" s="4" t="s">
        <v>2142</v>
      </c>
      <c r="J1515" s="4" t="s">
        <v>873</v>
      </c>
      <c r="K1515" s="6">
        <v>36</v>
      </c>
      <c r="L1515" s="6">
        <v>15</v>
      </c>
      <c r="M1515" s="25" t="s">
        <v>2957</v>
      </c>
      <c r="N1515" s="11">
        <v>15</v>
      </c>
      <c r="O1515" s="9">
        <v>41.7</v>
      </c>
      <c r="P1515" s="9">
        <v>0</v>
      </c>
      <c r="Q1515" s="4" t="s">
        <v>16</v>
      </c>
      <c r="R1515" s="4"/>
      <c r="S1515" s="1"/>
    </row>
    <row r="1516" spans="1:19">
      <c r="A1516" s="1"/>
      <c r="B1516" s="5" t="s">
        <v>16</v>
      </c>
      <c r="C1516" s="6"/>
      <c r="D1516" s="6"/>
      <c r="E1516" s="6"/>
      <c r="F1516" s="7" t="s">
        <v>16</v>
      </c>
      <c r="G1516" s="6"/>
      <c r="H1516" s="7" t="s">
        <v>16</v>
      </c>
      <c r="I1516" s="4" t="s">
        <v>2143</v>
      </c>
      <c r="J1516" s="4" t="s">
        <v>2144</v>
      </c>
      <c r="K1516" s="6">
        <v>30</v>
      </c>
      <c r="L1516" s="6">
        <v>6</v>
      </c>
      <c r="M1516" s="25" t="s">
        <v>2957</v>
      </c>
      <c r="N1516" s="11">
        <v>8</v>
      </c>
      <c r="O1516" s="9">
        <v>26.7</v>
      </c>
      <c r="P1516" s="9">
        <v>33.299999999999997</v>
      </c>
      <c r="Q1516" s="4" t="s">
        <v>2145</v>
      </c>
      <c r="R1516" s="4"/>
      <c r="S1516" s="1"/>
    </row>
    <row r="1517" spans="1:19" s="23" customFormat="1" ht="15">
      <c r="A1517" s="19" t="s">
        <v>2146</v>
      </c>
      <c r="B1517" s="13" t="s">
        <v>16</v>
      </c>
      <c r="C1517" s="20"/>
      <c r="D1517" s="20"/>
      <c r="E1517" s="20"/>
      <c r="F1517" s="21" t="s">
        <v>16</v>
      </c>
      <c r="G1517" s="20"/>
      <c r="H1517" s="21" t="s">
        <v>16</v>
      </c>
      <c r="I1517" s="19" t="s">
        <v>16</v>
      </c>
      <c r="J1517" s="19" t="s">
        <v>16</v>
      </c>
      <c r="K1517" s="20"/>
      <c r="L1517" s="20"/>
      <c r="M1517" s="20"/>
      <c r="N1517" s="22"/>
      <c r="O1517" s="21" t="s">
        <v>16</v>
      </c>
      <c r="P1517" s="21" t="s">
        <v>16</v>
      </c>
      <c r="Q1517" s="19" t="s">
        <v>16</v>
      </c>
      <c r="R1517" s="19"/>
      <c r="S1517" s="18"/>
    </row>
    <row r="1518" spans="1:19" ht="42.75">
      <c r="A1518" s="4" t="s">
        <v>2147</v>
      </c>
      <c r="B1518" s="5" t="s">
        <v>22</v>
      </c>
      <c r="C1518" s="6">
        <v>124367144</v>
      </c>
      <c r="D1518" s="6">
        <v>152021004</v>
      </c>
      <c r="E1518" s="6">
        <f>+D1518-C1518</f>
        <v>27653860</v>
      </c>
      <c r="F1518" s="24">
        <f>+D1518/C1518*100-100</f>
        <v>22.235663785927244</v>
      </c>
      <c r="G1518" s="6">
        <v>236356496</v>
      </c>
      <c r="H1518" s="8">
        <v>64.3</v>
      </c>
      <c r="I1518" s="4" t="s">
        <v>16</v>
      </c>
      <c r="J1518" s="4" t="s">
        <v>16</v>
      </c>
      <c r="K1518" s="6"/>
      <c r="L1518" s="6"/>
      <c r="M1518" s="6"/>
      <c r="N1518" s="11"/>
      <c r="O1518" s="7" t="s">
        <v>16</v>
      </c>
      <c r="P1518" s="7" t="s">
        <v>16</v>
      </c>
      <c r="Q1518" s="4" t="s">
        <v>16</v>
      </c>
      <c r="R1518" s="4"/>
      <c r="S1518" s="1"/>
    </row>
    <row r="1519" spans="1:19" ht="28.5">
      <c r="A1519" s="4" t="s">
        <v>2148</v>
      </c>
      <c r="B1519" s="5" t="s">
        <v>16</v>
      </c>
      <c r="C1519" s="6"/>
      <c r="D1519" s="6"/>
      <c r="E1519" s="6"/>
      <c r="F1519" s="7" t="s">
        <v>16</v>
      </c>
      <c r="G1519" s="6"/>
      <c r="H1519" s="7" t="s">
        <v>16</v>
      </c>
      <c r="I1519" s="4" t="s">
        <v>2149</v>
      </c>
      <c r="J1519" s="4" t="s">
        <v>2150</v>
      </c>
      <c r="K1519" s="6">
        <v>70</v>
      </c>
      <c r="L1519" s="6">
        <v>35</v>
      </c>
      <c r="M1519" s="25" t="s">
        <v>2957</v>
      </c>
      <c r="N1519" s="11">
        <v>35</v>
      </c>
      <c r="O1519" s="9">
        <v>50</v>
      </c>
      <c r="P1519" s="9">
        <v>0</v>
      </c>
      <c r="Q1519" s="4" t="s">
        <v>16</v>
      </c>
      <c r="R1519" s="4"/>
      <c r="S1519" s="1"/>
    </row>
    <row r="1520" spans="1:19" ht="28.5">
      <c r="A1520" s="1"/>
      <c r="B1520" s="5" t="s">
        <v>16</v>
      </c>
      <c r="C1520" s="6"/>
      <c r="D1520" s="6"/>
      <c r="E1520" s="6"/>
      <c r="F1520" s="7" t="s">
        <v>16</v>
      </c>
      <c r="G1520" s="6"/>
      <c r="H1520" s="7" t="s">
        <v>16</v>
      </c>
      <c r="I1520" s="4" t="s">
        <v>2151</v>
      </c>
      <c r="J1520" s="4" t="s">
        <v>2150</v>
      </c>
      <c r="K1520" s="6">
        <v>125</v>
      </c>
      <c r="L1520" s="6">
        <v>63</v>
      </c>
      <c r="M1520" s="25" t="s">
        <v>2957</v>
      </c>
      <c r="N1520" s="11">
        <v>63</v>
      </c>
      <c r="O1520" s="9">
        <v>50.4</v>
      </c>
      <c r="P1520" s="9">
        <v>0</v>
      </c>
      <c r="Q1520" s="4" t="s">
        <v>16</v>
      </c>
      <c r="R1520" s="4"/>
      <c r="S1520" s="1"/>
    </row>
    <row r="1521" spans="1:19">
      <c r="A1521" s="1"/>
      <c r="B1521" s="5" t="s">
        <v>16</v>
      </c>
      <c r="C1521" s="6"/>
      <c r="D1521" s="6"/>
      <c r="E1521" s="6"/>
      <c r="F1521" s="7" t="s">
        <v>16</v>
      </c>
      <c r="G1521" s="6"/>
      <c r="H1521" s="7" t="s">
        <v>16</v>
      </c>
      <c r="I1521" s="4" t="s">
        <v>2152</v>
      </c>
      <c r="J1521" s="4" t="s">
        <v>2150</v>
      </c>
      <c r="K1521" s="6">
        <v>135</v>
      </c>
      <c r="L1521" s="6">
        <v>72</v>
      </c>
      <c r="M1521" s="25" t="s">
        <v>2957</v>
      </c>
      <c r="N1521" s="11">
        <v>72</v>
      </c>
      <c r="O1521" s="9">
        <v>53.3</v>
      </c>
      <c r="P1521" s="9">
        <v>0</v>
      </c>
      <c r="Q1521" s="4" t="s">
        <v>16</v>
      </c>
      <c r="R1521" s="4"/>
      <c r="S1521" s="1"/>
    </row>
    <row r="1522" spans="1:19">
      <c r="A1522" s="1"/>
      <c r="B1522" s="5" t="s">
        <v>16</v>
      </c>
      <c r="C1522" s="6"/>
      <c r="D1522" s="6"/>
      <c r="E1522" s="6"/>
      <c r="F1522" s="7" t="s">
        <v>16</v>
      </c>
      <c r="G1522" s="6"/>
      <c r="H1522" s="7" t="s">
        <v>16</v>
      </c>
      <c r="I1522" s="4" t="s">
        <v>2153</v>
      </c>
      <c r="J1522" s="4" t="s">
        <v>2150</v>
      </c>
      <c r="K1522" s="6">
        <v>135</v>
      </c>
      <c r="L1522" s="6">
        <v>71</v>
      </c>
      <c r="M1522" s="25" t="s">
        <v>2957</v>
      </c>
      <c r="N1522" s="11">
        <v>71</v>
      </c>
      <c r="O1522" s="9">
        <v>52.6</v>
      </c>
      <c r="P1522" s="9">
        <v>0</v>
      </c>
      <c r="Q1522" s="4" t="s">
        <v>16</v>
      </c>
      <c r="R1522" s="4"/>
      <c r="S1522" s="1"/>
    </row>
    <row r="1523" spans="1:19">
      <c r="A1523" s="1"/>
      <c r="B1523" s="5" t="s">
        <v>16</v>
      </c>
      <c r="C1523" s="6"/>
      <c r="D1523" s="6"/>
      <c r="E1523" s="6"/>
      <c r="F1523" s="7" t="s">
        <v>16</v>
      </c>
      <c r="G1523" s="6"/>
      <c r="H1523" s="7" t="s">
        <v>16</v>
      </c>
      <c r="I1523" s="4" t="s">
        <v>2154</v>
      </c>
      <c r="J1523" s="4" t="s">
        <v>2150</v>
      </c>
      <c r="K1523" s="6">
        <v>145</v>
      </c>
      <c r="L1523" s="6">
        <v>76</v>
      </c>
      <c r="M1523" s="25" t="s">
        <v>2957</v>
      </c>
      <c r="N1523" s="11">
        <v>76</v>
      </c>
      <c r="O1523" s="9">
        <v>52.4</v>
      </c>
      <c r="P1523" s="9">
        <v>0</v>
      </c>
      <c r="Q1523" s="4" t="s">
        <v>16</v>
      </c>
      <c r="R1523" s="4"/>
      <c r="S1523" s="1"/>
    </row>
    <row r="1524" spans="1:19">
      <c r="A1524" s="1"/>
      <c r="B1524" s="5" t="s">
        <v>16</v>
      </c>
      <c r="C1524" s="6"/>
      <c r="D1524" s="6"/>
      <c r="E1524" s="6"/>
      <c r="F1524" s="7" t="s">
        <v>16</v>
      </c>
      <c r="G1524" s="6"/>
      <c r="H1524" s="7" t="s">
        <v>16</v>
      </c>
      <c r="I1524" s="4" t="s">
        <v>2155</v>
      </c>
      <c r="J1524" s="4" t="s">
        <v>2150</v>
      </c>
      <c r="K1524" s="6">
        <v>48</v>
      </c>
      <c r="L1524" s="6">
        <v>27</v>
      </c>
      <c r="M1524" s="25" t="s">
        <v>2957</v>
      </c>
      <c r="N1524" s="11">
        <v>27</v>
      </c>
      <c r="O1524" s="9">
        <v>56.3</v>
      </c>
      <c r="P1524" s="9">
        <v>0</v>
      </c>
      <c r="Q1524" s="4" t="s">
        <v>16</v>
      </c>
      <c r="R1524" s="4"/>
      <c r="S1524" s="1"/>
    </row>
    <row r="1525" spans="1:19">
      <c r="A1525" s="1"/>
      <c r="B1525" s="5" t="s">
        <v>16</v>
      </c>
      <c r="C1525" s="6"/>
      <c r="D1525" s="6"/>
      <c r="E1525" s="6"/>
      <c r="F1525" s="7" t="s">
        <v>16</v>
      </c>
      <c r="G1525" s="6"/>
      <c r="H1525" s="7" t="s">
        <v>16</v>
      </c>
      <c r="I1525" s="4" t="s">
        <v>2156</v>
      </c>
      <c r="J1525" s="4" t="s">
        <v>2150</v>
      </c>
      <c r="K1525" s="6">
        <v>35</v>
      </c>
      <c r="L1525" s="6">
        <v>17</v>
      </c>
      <c r="M1525" s="25" t="s">
        <v>2957</v>
      </c>
      <c r="N1525" s="11">
        <v>17</v>
      </c>
      <c r="O1525" s="9">
        <v>48.6</v>
      </c>
      <c r="P1525" s="9">
        <v>0</v>
      </c>
      <c r="Q1525" s="4" t="s">
        <v>16</v>
      </c>
      <c r="R1525" s="4"/>
      <c r="S1525" s="1"/>
    </row>
    <row r="1526" spans="1:19">
      <c r="A1526" s="1"/>
      <c r="B1526" s="5" t="s">
        <v>16</v>
      </c>
      <c r="C1526" s="6"/>
      <c r="D1526" s="6"/>
      <c r="E1526" s="6"/>
      <c r="F1526" s="7" t="s">
        <v>16</v>
      </c>
      <c r="G1526" s="6"/>
      <c r="H1526" s="7" t="s">
        <v>16</v>
      </c>
      <c r="I1526" s="4" t="s">
        <v>2157</v>
      </c>
      <c r="J1526" s="4" t="s">
        <v>2158</v>
      </c>
      <c r="K1526" s="6">
        <v>42</v>
      </c>
      <c r="L1526" s="6">
        <v>23</v>
      </c>
      <c r="M1526" s="25" t="s">
        <v>2957</v>
      </c>
      <c r="N1526" s="11">
        <v>23</v>
      </c>
      <c r="O1526" s="9">
        <v>54.8</v>
      </c>
      <c r="P1526" s="9">
        <v>0</v>
      </c>
      <c r="Q1526" s="4" t="s">
        <v>16</v>
      </c>
      <c r="R1526" s="4"/>
      <c r="S1526" s="1"/>
    </row>
    <row r="1527" spans="1:19" ht="28.5">
      <c r="A1527" s="4" t="s">
        <v>2159</v>
      </c>
      <c r="B1527" s="5" t="s">
        <v>22</v>
      </c>
      <c r="C1527" s="6">
        <v>57813683</v>
      </c>
      <c r="D1527" s="6">
        <v>29068805</v>
      </c>
      <c r="E1527" s="6">
        <f>+D1527-C1527</f>
        <v>-28744878</v>
      </c>
      <c r="F1527" s="24">
        <f>+D1527/C1527*100-100</f>
        <v>-49.719852651490825</v>
      </c>
      <c r="G1527" s="6">
        <v>181907652</v>
      </c>
      <c r="H1527" s="8">
        <v>16</v>
      </c>
      <c r="I1527" s="4" t="s">
        <v>16</v>
      </c>
      <c r="J1527" s="4" t="s">
        <v>16</v>
      </c>
      <c r="K1527" s="6"/>
      <c r="L1527" s="6"/>
      <c r="M1527" s="6"/>
      <c r="N1527" s="11"/>
      <c r="O1527" s="7" t="s">
        <v>16</v>
      </c>
      <c r="P1527" s="7" t="s">
        <v>16</v>
      </c>
      <c r="Q1527" s="4" t="s">
        <v>16</v>
      </c>
      <c r="R1527" s="4"/>
      <c r="S1527" s="1"/>
    </row>
    <row r="1528" spans="1:19" ht="28.5">
      <c r="A1528" s="4" t="s">
        <v>2160</v>
      </c>
      <c r="B1528" s="5" t="s">
        <v>16</v>
      </c>
      <c r="C1528" s="6"/>
      <c r="D1528" s="6"/>
      <c r="E1528" s="6"/>
      <c r="F1528" s="7" t="s">
        <v>16</v>
      </c>
      <c r="G1528" s="6"/>
      <c r="H1528" s="7" t="s">
        <v>16</v>
      </c>
      <c r="I1528" s="4" t="s">
        <v>2161</v>
      </c>
      <c r="J1528" s="4" t="s">
        <v>29</v>
      </c>
      <c r="K1528" s="6">
        <v>912000</v>
      </c>
      <c r="L1528" s="6">
        <v>456000</v>
      </c>
      <c r="M1528" s="25" t="s">
        <v>2957</v>
      </c>
      <c r="N1528" s="11">
        <v>456000</v>
      </c>
      <c r="O1528" s="9">
        <v>50</v>
      </c>
      <c r="P1528" s="9">
        <v>0</v>
      </c>
      <c r="Q1528" s="4" t="s">
        <v>16</v>
      </c>
      <c r="R1528" s="4"/>
      <c r="S1528" s="1"/>
    </row>
    <row r="1529" spans="1:19">
      <c r="A1529" s="1"/>
      <c r="B1529" s="5" t="s">
        <v>16</v>
      </c>
      <c r="C1529" s="6"/>
      <c r="D1529" s="6"/>
      <c r="E1529" s="6"/>
      <c r="F1529" s="7" t="s">
        <v>16</v>
      </c>
      <c r="G1529" s="6"/>
      <c r="H1529" s="7" t="s">
        <v>16</v>
      </c>
      <c r="I1529" s="4" t="s">
        <v>2162</v>
      </c>
      <c r="J1529" s="4" t="s">
        <v>2163</v>
      </c>
      <c r="K1529" s="6">
        <v>67</v>
      </c>
      <c r="L1529" s="6">
        <v>33</v>
      </c>
      <c r="M1529" s="25" t="s">
        <v>2957</v>
      </c>
      <c r="N1529" s="11">
        <v>33</v>
      </c>
      <c r="O1529" s="9">
        <v>49.3</v>
      </c>
      <c r="P1529" s="9">
        <v>0</v>
      </c>
      <c r="Q1529" s="4" t="s">
        <v>16</v>
      </c>
      <c r="R1529" s="4"/>
      <c r="S1529" s="1"/>
    </row>
    <row r="1530" spans="1:19">
      <c r="A1530" s="1"/>
      <c r="B1530" s="5" t="s">
        <v>16</v>
      </c>
      <c r="C1530" s="6"/>
      <c r="D1530" s="6"/>
      <c r="E1530" s="6"/>
      <c r="F1530" s="7" t="s">
        <v>16</v>
      </c>
      <c r="G1530" s="6"/>
      <c r="H1530" s="7" t="s">
        <v>16</v>
      </c>
      <c r="I1530" s="4" t="s">
        <v>1093</v>
      </c>
      <c r="J1530" s="4" t="s">
        <v>250</v>
      </c>
      <c r="K1530" s="6">
        <v>47010</v>
      </c>
      <c r="L1530" s="6">
        <v>23505</v>
      </c>
      <c r="M1530" s="25" t="s">
        <v>2957</v>
      </c>
      <c r="N1530" s="11">
        <v>23505</v>
      </c>
      <c r="O1530" s="9">
        <v>50</v>
      </c>
      <c r="P1530" s="9">
        <v>0</v>
      </c>
      <c r="Q1530" s="4" t="s">
        <v>16</v>
      </c>
      <c r="R1530" s="4"/>
      <c r="S1530" s="1"/>
    </row>
    <row r="1531" spans="1:19">
      <c r="A1531" s="1"/>
      <c r="B1531" s="5" t="s">
        <v>16</v>
      </c>
      <c r="C1531" s="6"/>
      <c r="D1531" s="6"/>
      <c r="E1531" s="6"/>
      <c r="F1531" s="7" t="s">
        <v>16</v>
      </c>
      <c r="G1531" s="6"/>
      <c r="H1531" s="7" t="s">
        <v>16</v>
      </c>
      <c r="I1531" s="4" t="s">
        <v>2164</v>
      </c>
      <c r="J1531" s="4" t="s">
        <v>128</v>
      </c>
      <c r="K1531" s="6">
        <v>20</v>
      </c>
      <c r="L1531" s="6">
        <v>10</v>
      </c>
      <c r="M1531" s="25" t="s">
        <v>2957</v>
      </c>
      <c r="N1531" s="11">
        <v>10</v>
      </c>
      <c r="O1531" s="9">
        <v>50</v>
      </c>
      <c r="P1531" s="9">
        <v>0</v>
      </c>
      <c r="Q1531" s="4" t="s">
        <v>16</v>
      </c>
      <c r="R1531" s="4"/>
      <c r="S1531" s="1"/>
    </row>
    <row r="1532" spans="1:19" ht="28.5">
      <c r="A1532" s="1"/>
      <c r="B1532" s="5" t="s">
        <v>16</v>
      </c>
      <c r="C1532" s="6"/>
      <c r="D1532" s="6"/>
      <c r="E1532" s="6"/>
      <c r="F1532" s="7" t="s">
        <v>16</v>
      </c>
      <c r="G1532" s="6"/>
      <c r="H1532" s="7" t="s">
        <v>16</v>
      </c>
      <c r="I1532" s="4" t="s">
        <v>2165</v>
      </c>
      <c r="J1532" s="4" t="s">
        <v>2166</v>
      </c>
      <c r="K1532" s="6">
        <v>24</v>
      </c>
      <c r="L1532" s="6">
        <v>12</v>
      </c>
      <c r="M1532" s="25" t="s">
        <v>2957</v>
      </c>
      <c r="N1532" s="11">
        <v>12</v>
      </c>
      <c r="O1532" s="9">
        <v>50</v>
      </c>
      <c r="P1532" s="9">
        <v>0</v>
      </c>
      <c r="Q1532" s="4" t="s">
        <v>16</v>
      </c>
      <c r="R1532" s="4"/>
      <c r="S1532" s="1"/>
    </row>
    <row r="1533" spans="1:19" ht="28.5">
      <c r="A1533" s="1"/>
      <c r="B1533" s="5" t="s">
        <v>16</v>
      </c>
      <c r="C1533" s="6"/>
      <c r="D1533" s="6"/>
      <c r="E1533" s="6"/>
      <c r="F1533" s="7" t="s">
        <v>16</v>
      </c>
      <c r="G1533" s="6"/>
      <c r="H1533" s="7" t="s">
        <v>16</v>
      </c>
      <c r="I1533" s="4" t="s">
        <v>2167</v>
      </c>
      <c r="J1533" s="4" t="s">
        <v>130</v>
      </c>
      <c r="K1533" s="6">
        <v>74</v>
      </c>
      <c r="L1533" s="6">
        <v>37</v>
      </c>
      <c r="M1533" s="25" t="s">
        <v>2957</v>
      </c>
      <c r="N1533" s="11">
        <v>37</v>
      </c>
      <c r="O1533" s="9">
        <v>50</v>
      </c>
      <c r="P1533" s="9">
        <v>0</v>
      </c>
      <c r="Q1533" s="4" t="s">
        <v>16</v>
      </c>
      <c r="R1533" s="4"/>
      <c r="S1533" s="1"/>
    </row>
    <row r="1534" spans="1:19" ht="28.5">
      <c r="A1534" s="1"/>
      <c r="B1534" s="5" t="s">
        <v>16</v>
      </c>
      <c r="C1534" s="6"/>
      <c r="D1534" s="6"/>
      <c r="E1534" s="6"/>
      <c r="F1534" s="7" t="s">
        <v>16</v>
      </c>
      <c r="G1534" s="6"/>
      <c r="H1534" s="7" t="s">
        <v>16</v>
      </c>
      <c r="I1534" s="4" t="s">
        <v>2168</v>
      </c>
      <c r="J1534" s="4" t="s">
        <v>1867</v>
      </c>
      <c r="K1534" s="6">
        <v>124</v>
      </c>
      <c r="L1534" s="6">
        <v>62</v>
      </c>
      <c r="M1534" s="25" t="s">
        <v>2957</v>
      </c>
      <c r="N1534" s="11">
        <v>62</v>
      </c>
      <c r="O1534" s="9">
        <v>50</v>
      </c>
      <c r="P1534" s="9">
        <v>0</v>
      </c>
      <c r="Q1534" s="4" t="s">
        <v>16</v>
      </c>
      <c r="R1534" s="4"/>
      <c r="S1534" s="1"/>
    </row>
    <row r="1535" spans="1:19" ht="28.5">
      <c r="A1535" s="4" t="s">
        <v>2169</v>
      </c>
      <c r="B1535" s="5" t="s">
        <v>22</v>
      </c>
      <c r="C1535" s="6">
        <v>14102655</v>
      </c>
      <c r="D1535" s="6">
        <v>10147688</v>
      </c>
      <c r="E1535" s="6">
        <f>+D1535-C1535</f>
        <v>-3954967</v>
      </c>
      <c r="F1535" s="24">
        <f>+D1535/C1535*100-100</f>
        <v>-28.044130697375778</v>
      </c>
      <c r="G1535" s="6">
        <v>67687510</v>
      </c>
      <c r="H1535" s="8">
        <v>15</v>
      </c>
      <c r="I1535" s="4" t="s">
        <v>16</v>
      </c>
      <c r="J1535" s="4" t="s">
        <v>16</v>
      </c>
      <c r="K1535" s="6"/>
      <c r="L1535" s="6"/>
      <c r="M1535" s="6"/>
      <c r="N1535" s="11"/>
      <c r="O1535" s="7" t="s">
        <v>16</v>
      </c>
      <c r="P1535" s="7" t="s">
        <v>16</v>
      </c>
      <c r="Q1535" s="4" t="s">
        <v>16</v>
      </c>
      <c r="R1535" s="4"/>
      <c r="S1535" s="1"/>
    </row>
    <row r="1536" spans="1:19">
      <c r="A1536" s="4" t="s">
        <v>2170</v>
      </c>
      <c r="B1536" s="5" t="s">
        <v>16</v>
      </c>
      <c r="C1536" s="6"/>
      <c r="D1536" s="6"/>
      <c r="E1536" s="6"/>
      <c r="F1536" s="7" t="s">
        <v>16</v>
      </c>
      <c r="G1536" s="6"/>
      <c r="H1536" s="7" t="s">
        <v>16</v>
      </c>
      <c r="I1536" s="4" t="s">
        <v>1093</v>
      </c>
      <c r="J1536" s="4" t="s">
        <v>250</v>
      </c>
      <c r="K1536" s="6">
        <v>60000</v>
      </c>
      <c r="L1536" s="6">
        <v>26220</v>
      </c>
      <c r="M1536" s="25" t="s">
        <v>2957</v>
      </c>
      <c r="N1536" s="11">
        <v>20358</v>
      </c>
      <c r="O1536" s="9">
        <v>33.9</v>
      </c>
      <c r="P1536" s="9">
        <v>-22.4</v>
      </c>
      <c r="Q1536" s="4" t="s">
        <v>3428</v>
      </c>
      <c r="R1536" s="4"/>
      <c r="S1536" s="1"/>
    </row>
    <row r="1537" spans="1:19">
      <c r="A1537" s="1"/>
      <c r="B1537" s="5" t="s">
        <v>16</v>
      </c>
      <c r="C1537" s="6"/>
      <c r="D1537" s="6"/>
      <c r="E1537" s="6"/>
      <c r="F1537" s="7" t="s">
        <v>16</v>
      </c>
      <c r="G1537" s="6"/>
      <c r="H1537" s="7" t="s">
        <v>16</v>
      </c>
      <c r="I1537" s="4" t="s">
        <v>2164</v>
      </c>
      <c r="J1537" s="4" t="s">
        <v>128</v>
      </c>
      <c r="K1537" s="6">
        <v>32</v>
      </c>
      <c r="L1537" s="6">
        <v>23</v>
      </c>
      <c r="M1537" s="25" t="s">
        <v>2957</v>
      </c>
      <c r="N1537" s="11">
        <v>34</v>
      </c>
      <c r="O1537" s="9">
        <v>106.3</v>
      </c>
      <c r="P1537" s="9">
        <v>47.8</v>
      </c>
      <c r="Q1537" s="4" t="s">
        <v>2171</v>
      </c>
      <c r="R1537" s="4"/>
      <c r="S1537" s="1"/>
    </row>
    <row r="1538" spans="1:19">
      <c r="A1538" s="1"/>
      <c r="B1538" s="5" t="s">
        <v>16</v>
      </c>
      <c r="C1538" s="6"/>
      <c r="D1538" s="6"/>
      <c r="E1538" s="6"/>
      <c r="F1538" s="7" t="s">
        <v>16</v>
      </c>
      <c r="G1538" s="6"/>
      <c r="H1538" s="7" t="s">
        <v>16</v>
      </c>
      <c r="I1538" s="4" t="s">
        <v>1532</v>
      </c>
      <c r="J1538" s="4" t="s">
        <v>564</v>
      </c>
      <c r="K1538" s="6">
        <v>8</v>
      </c>
      <c r="L1538" s="6">
        <v>4</v>
      </c>
      <c r="M1538" s="25" t="s">
        <v>2957</v>
      </c>
      <c r="N1538" s="11">
        <v>4</v>
      </c>
      <c r="O1538" s="9">
        <v>50</v>
      </c>
      <c r="P1538" s="9">
        <v>0</v>
      </c>
      <c r="Q1538" s="4" t="s">
        <v>16</v>
      </c>
      <c r="R1538" s="4"/>
      <c r="S1538" s="1"/>
    </row>
    <row r="1539" spans="1:19">
      <c r="A1539" s="1"/>
      <c r="B1539" s="5" t="s">
        <v>16</v>
      </c>
      <c r="C1539" s="6"/>
      <c r="D1539" s="6"/>
      <c r="E1539" s="6"/>
      <c r="F1539" s="7" t="s">
        <v>16</v>
      </c>
      <c r="G1539" s="6"/>
      <c r="H1539" s="7" t="s">
        <v>16</v>
      </c>
      <c r="I1539" s="4" t="s">
        <v>2172</v>
      </c>
      <c r="J1539" s="4" t="s">
        <v>86</v>
      </c>
      <c r="K1539" s="6">
        <v>405</v>
      </c>
      <c r="L1539" s="6">
        <v>203</v>
      </c>
      <c r="M1539" s="25" t="s">
        <v>2957</v>
      </c>
      <c r="N1539" s="11">
        <v>102</v>
      </c>
      <c r="O1539" s="9">
        <v>25.2</v>
      </c>
      <c r="P1539" s="9">
        <v>-49.8</v>
      </c>
      <c r="Q1539" s="4" t="s">
        <v>2173</v>
      </c>
      <c r="R1539" s="4"/>
      <c r="S1539" s="1"/>
    </row>
    <row r="1540" spans="1:19" ht="28.5">
      <c r="A1540" s="1"/>
      <c r="B1540" s="5" t="s">
        <v>16</v>
      </c>
      <c r="C1540" s="6"/>
      <c r="D1540" s="6"/>
      <c r="E1540" s="6"/>
      <c r="F1540" s="7" t="s">
        <v>16</v>
      </c>
      <c r="G1540" s="6"/>
      <c r="H1540" s="7" t="s">
        <v>16</v>
      </c>
      <c r="I1540" s="4" t="s">
        <v>2174</v>
      </c>
      <c r="J1540" s="4" t="s">
        <v>2175</v>
      </c>
      <c r="K1540" s="6">
        <v>15000</v>
      </c>
      <c r="L1540" s="6">
        <v>4000</v>
      </c>
      <c r="M1540" s="25" t="s">
        <v>2957</v>
      </c>
      <c r="N1540" s="11">
        <v>3720</v>
      </c>
      <c r="O1540" s="9">
        <v>24.8</v>
      </c>
      <c r="P1540" s="9">
        <v>-7</v>
      </c>
      <c r="Q1540" s="4" t="s">
        <v>2176</v>
      </c>
      <c r="R1540" s="4"/>
      <c r="S1540" s="1"/>
    </row>
    <row r="1541" spans="1:19" ht="28.5">
      <c r="A1541" s="4" t="s">
        <v>2177</v>
      </c>
      <c r="B1541" s="5" t="s">
        <v>22</v>
      </c>
      <c r="C1541" s="6">
        <v>19587496</v>
      </c>
      <c r="D1541" s="6">
        <v>40876422</v>
      </c>
      <c r="E1541" s="6">
        <f>+D1541-C1541</f>
        <v>21288926</v>
      </c>
      <c r="F1541" s="24">
        <f>+D1541/C1541*100-100</f>
        <v>108.68630681532747</v>
      </c>
      <c r="G1541" s="6">
        <v>102220218</v>
      </c>
      <c r="H1541" s="8">
        <v>40</v>
      </c>
      <c r="I1541" s="4" t="s">
        <v>16</v>
      </c>
      <c r="J1541" s="4" t="s">
        <v>16</v>
      </c>
      <c r="K1541" s="6"/>
      <c r="L1541" s="6"/>
      <c r="M1541" s="6"/>
      <c r="N1541" s="11"/>
      <c r="O1541" s="7" t="s">
        <v>16</v>
      </c>
      <c r="P1541" s="7" t="s">
        <v>16</v>
      </c>
      <c r="Q1541" s="4" t="s">
        <v>16</v>
      </c>
      <c r="R1541" s="4"/>
      <c r="S1541" s="1"/>
    </row>
    <row r="1542" spans="1:19" ht="42.75">
      <c r="A1542" s="4" t="s">
        <v>2178</v>
      </c>
      <c r="B1542" s="5" t="s">
        <v>16</v>
      </c>
      <c r="C1542" s="6"/>
      <c r="D1542" s="6"/>
      <c r="E1542" s="6"/>
      <c r="F1542" s="7" t="s">
        <v>16</v>
      </c>
      <c r="G1542" s="6"/>
      <c r="H1542" s="7" t="s">
        <v>16</v>
      </c>
      <c r="I1542" s="4" t="s">
        <v>2179</v>
      </c>
      <c r="J1542" s="4" t="s">
        <v>132</v>
      </c>
      <c r="K1542" s="6">
        <v>4450</v>
      </c>
      <c r="L1542" s="6">
        <v>2250</v>
      </c>
      <c r="M1542" s="25" t="s">
        <v>2957</v>
      </c>
      <c r="N1542" s="11">
        <v>1625</v>
      </c>
      <c r="O1542" s="9">
        <v>36.5</v>
      </c>
      <c r="P1542" s="9">
        <v>-27.8</v>
      </c>
      <c r="Q1542" s="4" t="s">
        <v>3434</v>
      </c>
      <c r="R1542" s="4"/>
      <c r="S1542" s="1"/>
    </row>
    <row r="1543" spans="1:19" ht="57">
      <c r="A1543" s="1"/>
      <c r="B1543" s="5" t="s">
        <v>16</v>
      </c>
      <c r="C1543" s="6"/>
      <c r="D1543" s="6"/>
      <c r="E1543" s="6"/>
      <c r="F1543" s="7" t="s">
        <v>16</v>
      </c>
      <c r="G1543" s="6"/>
      <c r="H1543" s="7" t="s">
        <v>16</v>
      </c>
      <c r="I1543" s="4" t="s">
        <v>2179</v>
      </c>
      <c r="J1543" s="4" t="s">
        <v>205</v>
      </c>
      <c r="K1543" s="6">
        <v>1250</v>
      </c>
      <c r="L1543" s="6">
        <v>900</v>
      </c>
      <c r="M1543" s="25" t="s">
        <v>2957</v>
      </c>
      <c r="N1543" s="11">
        <v>976</v>
      </c>
      <c r="O1543" s="9">
        <v>78.099999999999994</v>
      </c>
      <c r="P1543" s="9">
        <v>8.4</v>
      </c>
      <c r="Q1543" s="4" t="s">
        <v>2180</v>
      </c>
      <c r="R1543" s="4"/>
      <c r="S1543" s="1"/>
    </row>
    <row r="1544" spans="1:19" ht="28.5">
      <c r="A1544" s="1"/>
      <c r="B1544" s="5" t="s">
        <v>16</v>
      </c>
      <c r="C1544" s="6"/>
      <c r="D1544" s="6"/>
      <c r="E1544" s="6"/>
      <c r="F1544" s="7" t="s">
        <v>16</v>
      </c>
      <c r="G1544" s="6"/>
      <c r="H1544" s="7" t="s">
        <v>16</v>
      </c>
      <c r="I1544" s="4" t="s">
        <v>1093</v>
      </c>
      <c r="J1544" s="4" t="s">
        <v>1880</v>
      </c>
      <c r="K1544" s="6">
        <v>6</v>
      </c>
      <c r="L1544" s="6">
        <v>5</v>
      </c>
      <c r="M1544" s="25" t="s">
        <v>2957</v>
      </c>
      <c r="N1544" s="11">
        <v>3</v>
      </c>
      <c r="O1544" s="9">
        <v>50</v>
      </c>
      <c r="P1544" s="9">
        <v>-40</v>
      </c>
      <c r="Q1544" s="4" t="s">
        <v>2181</v>
      </c>
      <c r="R1544" s="4"/>
      <c r="S1544" s="1"/>
    </row>
    <row r="1545" spans="1:19" ht="42.75">
      <c r="A1545" s="1"/>
      <c r="B1545" s="5" t="s">
        <v>16</v>
      </c>
      <c r="C1545" s="6"/>
      <c r="D1545" s="6"/>
      <c r="E1545" s="6"/>
      <c r="F1545" s="7" t="s">
        <v>16</v>
      </c>
      <c r="G1545" s="6"/>
      <c r="H1545" s="7" t="s">
        <v>16</v>
      </c>
      <c r="I1545" s="4" t="s">
        <v>2182</v>
      </c>
      <c r="J1545" s="4" t="s">
        <v>1936</v>
      </c>
      <c r="K1545" s="6">
        <v>181000</v>
      </c>
      <c r="L1545" s="6">
        <v>181000</v>
      </c>
      <c r="M1545" s="25" t="s">
        <v>2957</v>
      </c>
      <c r="N1545" s="11">
        <v>0</v>
      </c>
      <c r="O1545" s="7" t="s">
        <v>18</v>
      </c>
      <c r="P1545" s="7" t="s">
        <v>18</v>
      </c>
      <c r="Q1545" s="4" t="s">
        <v>3435</v>
      </c>
      <c r="R1545" s="4"/>
      <c r="S1545" s="1"/>
    </row>
    <row r="1546" spans="1:19" ht="85.5">
      <c r="A1546" s="1"/>
      <c r="B1546" s="5" t="s">
        <v>16</v>
      </c>
      <c r="C1546" s="6"/>
      <c r="D1546" s="6"/>
      <c r="E1546" s="6"/>
      <c r="F1546" s="7" t="s">
        <v>16</v>
      </c>
      <c r="G1546" s="6"/>
      <c r="H1546" s="7" t="s">
        <v>16</v>
      </c>
      <c r="I1546" s="4" t="s">
        <v>1529</v>
      </c>
      <c r="J1546" s="4" t="s">
        <v>297</v>
      </c>
      <c r="K1546" s="6">
        <v>24</v>
      </c>
      <c r="L1546" s="6">
        <v>12</v>
      </c>
      <c r="M1546" s="25" t="s">
        <v>2957</v>
      </c>
      <c r="N1546" s="11">
        <v>17</v>
      </c>
      <c r="O1546" s="9">
        <v>70.8</v>
      </c>
      <c r="P1546" s="9">
        <v>41.7</v>
      </c>
      <c r="Q1546" s="4" t="s">
        <v>3436</v>
      </c>
      <c r="R1546" s="4"/>
      <c r="S1546" s="1"/>
    </row>
    <row r="1547" spans="1:19" ht="28.5">
      <c r="A1547" s="1"/>
      <c r="B1547" s="5" t="s">
        <v>16</v>
      </c>
      <c r="C1547" s="6"/>
      <c r="D1547" s="6"/>
      <c r="E1547" s="6"/>
      <c r="F1547" s="7" t="s">
        <v>16</v>
      </c>
      <c r="G1547" s="6"/>
      <c r="H1547" s="7" t="s">
        <v>16</v>
      </c>
      <c r="I1547" s="4" t="s">
        <v>1529</v>
      </c>
      <c r="J1547" s="4" t="s">
        <v>86</v>
      </c>
      <c r="K1547" s="6">
        <v>1300</v>
      </c>
      <c r="L1547" s="6">
        <v>850</v>
      </c>
      <c r="M1547" s="25" t="s">
        <v>2957</v>
      </c>
      <c r="N1547" s="11">
        <v>1090</v>
      </c>
      <c r="O1547" s="9">
        <v>83.8</v>
      </c>
      <c r="P1547" s="9">
        <v>28.2</v>
      </c>
      <c r="Q1547" s="4" t="s">
        <v>3437</v>
      </c>
      <c r="R1547" s="4"/>
      <c r="S1547" s="1"/>
    </row>
    <row r="1548" spans="1:19" ht="28.5">
      <c r="A1548" s="4" t="s">
        <v>2183</v>
      </c>
      <c r="B1548" s="5" t="s">
        <v>22</v>
      </c>
      <c r="C1548" s="6">
        <v>1948894</v>
      </c>
      <c r="D1548" s="6">
        <v>90209</v>
      </c>
      <c r="E1548" s="6">
        <f>+D1548-C1548</f>
        <v>-1858685</v>
      </c>
      <c r="F1548" s="24">
        <f>+D1548/C1548*100-100</f>
        <v>-95.371272116390116</v>
      </c>
      <c r="G1548" s="6">
        <v>6115000</v>
      </c>
      <c r="H1548" s="8">
        <v>1.5</v>
      </c>
      <c r="I1548" s="4" t="s">
        <v>16</v>
      </c>
      <c r="J1548" s="4" t="s">
        <v>16</v>
      </c>
      <c r="K1548" s="6"/>
      <c r="L1548" s="6"/>
      <c r="M1548" s="6"/>
      <c r="N1548" s="11"/>
      <c r="O1548" s="7" t="s">
        <v>16</v>
      </c>
      <c r="P1548" s="7" t="s">
        <v>16</v>
      </c>
      <c r="Q1548" s="4" t="s">
        <v>16</v>
      </c>
      <c r="R1548" s="4"/>
      <c r="S1548" s="1"/>
    </row>
    <row r="1549" spans="1:19">
      <c r="A1549" s="4" t="s">
        <v>2184</v>
      </c>
      <c r="B1549" s="5" t="s">
        <v>16</v>
      </c>
      <c r="C1549" s="6"/>
      <c r="D1549" s="6"/>
      <c r="E1549" s="6"/>
      <c r="F1549" s="7" t="s">
        <v>16</v>
      </c>
      <c r="G1549" s="6"/>
      <c r="H1549" s="7" t="s">
        <v>16</v>
      </c>
      <c r="I1549" s="4" t="s">
        <v>2185</v>
      </c>
      <c r="J1549" s="4" t="s">
        <v>250</v>
      </c>
      <c r="K1549" s="6">
        <v>35000</v>
      </c>
      <c r="L1549" s="6">
        <v>15000</v>
      </c>
      <c r="M1549" s="25" t="s">
        <v>2957</v>
      </c>
      <c r="N1549" s="11">
        <v>15000</v>
      </c>
      <c r="O1549" s="9">
        <v>42.9</v>
      </c>
      <c r="P1549" s="9">
        <v>0</v>
      </c>
      <c r="Q1549" s="4" t="s">
        <v>16</v>
      </c>
      <c r="R1549" s="4"/>
      <c r="S1549" s="1"/>
    </row>
    <row r="1550" spans="1:19">
      <c r="A1550" s="1"/>
      <c r="B1550" s="5" t="s">
        <v>16</v>
      </c>
      <c r="C1550" s="6"/>
      <c r="D1550" s="6"/>
      <c r="E1550" s="6"/>
      <c r="F1550" s="7" t="s">
        <v>16</v>
      </c>
      <c r="G1550" s="6"/>
      <c r="H1550" s="7" t="s">
        <v>16</v>
      </c>
      <c r="I1550" s="4" t="s">
        <v>2186</v>
      </c>
      <c r="J1550" s="4" t="s">
        <v>2158</v>
      </c>
      <c r="K1550" s="6">
        <v>8</v>
      </c>
      <c r="L1550" s="6">
        <v>2</v>
      </c>
      <c r="M1550" s="25" t="s">
        <v>2957</v>
      </c>
      <c r="N1550" s="11">
        <v>2</v>
      </c>
      <c r="O1550" s="9">
        <v>25</v>
      </c>
      <c r="P1550" s="9">
        <v>0</v>
      </c>
      <c r="Q1550" s="4" t="s">
        <v>16</v>
      </c>
      <c r="R1550" s="4"/>
      <c r="S1550" s="1"/>
    </row>
    <row r="1551" spans="1:19">
      <c r="A1551" s="1"/>
      <c r="B1551" s="5" t="s">
        <v>16</v>
      </c>
      <c r="C1551" s="6"/>
      <c r="D1551" s="6"/>
      <c r="E1551" s="6"/>
      <c r="F1551" s="7" t="s">
        <v>16</v>
      </c>
      <c r="G1551" s="6"/>
      <c r="H1551" s="7" t="s">
        <v>16</v>
      </c>
      <c r="I1551" s="4" t="s">
        <v>2187</v>
      </c>
      <c r="J1551" s="4" t="s">
        <v>2163</v>
      </c>
      <c r="K1551" s="6">
        <v>30</v>
      </c>
      <c r="L1551" s="6">
        <v>8</v>
      </c>
      <c r="M1551" s="25" t="s">
        <v>2957</v>
      </c>
      <c r="N1551" s="11">
        <v>8</v>
      </c>
      <c r="O1551" s="9">
        <v>26.7</v>
      </c>
      <c r="P1551" s="9">
        <v>0</v>
      </c>
      <c r="Q1551" s="4" t="s">
        <v>16</v>
      </c>
      <c r="R1551" s="4"/>
      <c r="S1551" s="1"/>
    </row>
    <row r="1552" spans="1:19" ht="42.75">
      <c r="A1552" s="4" t="s">
        <v>2188</v>
      </c>
      <c r="B1552" s="5" t="s">
        <v>22</v>
      </c>
      <c r="C1552" s="6">
        <v>10327162</v>
      </c>
      <c r="D1552" s="6">
        <v>4450731</v>
      </c>
      <c r="E1552" s="6">
        <f>+D1552-C1552</f>
        <v>-5876431</v>
      </c>
      <c r="F1552" s="24">
        <f>+D1552/C1552*100-100</f>
        <v>-56.902670840256015</v>
      </c>
      <c r="G1552" s="6">
        <v>37783138</v>
      </c>
      <c r="H1552" s="8">
        <v>11.8</v>
      </c>
      <c r="I1552" s="4" t="s">
        <v>16</v>
      </c>
      <c r="J1552" s="4" t="s">
        <v>16</v>
      </c>
      <c r="K1552" s="6"/>
      <c r="L1552" s="6"/>
      <c r="M1552" s="6"/>
      <c r="N1552" s="11"/>
      <c r="O1552" s="7" t="s">
        <v>16</v>
      </c>
      <c r="P1552" s="7" t="s">
        <v>16</v>
      </c>
      <c r="Q1552" s="4" t="s">
        <v>16</v>
      </c>
      <c r="R1552" s="4"/>
      <c r="S1552" s="1"/>
    </row>
    <row r="1553" spans="1:19" ht="71.25">
      <c r="A1553" s="4" t="s">
        <v>2189</v>
      </c>
      <c r="B1553" s="5" t="s">
        <v>16</v>
      </c>
      <c r="C1553" s="6"/>
      <c r="D1553" s="6"/>
      <c r="E1553" s="6"/>
      <c r="F1553" s="7" t="s">
        <v>16</v>
      </c>
      <c r="G1553" s="6"/>
      <c r="H1553" s="7" t="s">
        <v>16</v>
      </c>
      <c r="I1553" s="4" t="s">
        <v>24</v>
      </c>
      <c r="J1553" s="4" t="s">
        <v>25</v>
      </c>
      <c r="K1553" s="6">
        <v>3200</v>
      </c>
      <c r="L1553" s="6">
        <v>1500</v>
      </c>
      <c r="M1553" s="25" t="s">
        <v>2957</v>
      </c>
      <c r="N1553" s="11">
        <v>976</v>
      </c>
      <c r="O1553" s="9">
        <v>30.5</v>
      </c>
      <c r="P1553" s="9">
        <v>-34.9</v>
      </c>
      <c r="Q1553" s="4" t="s">
        <v>3438</v>
      </c>
      <c r="R1553" s="4"/>
      <c r="S1553" s="1"/>
    </row>
    <row r="1554" spans="1:19" ht="28.5">
      <c r="A1554" s="1"/>
      <c r="B1554" s="5" t="s">
        <v>16</v>
      </c>
      <c r="C1554" s="6"/>
      <c r="D1554" s="6"/>
      <c r="E1554" s="6"/>
      <c r="F1554" s="7" t="s">
        <v>16</v>
      </c>
      <c r="G1554" s="6"/>
      <c r="H1554" s="7" t="s">
        <v>16</v>
      </c>
      <c r="I1554" s="4" t="s">
        <v>1093</v>
      </c>
      <c r="J1554" s="4" t="s">
        <v>250</v>
      </c>
      <c r="K1554" s="6">
        <v>106500</v>
      </c>
      <c r="L1554" s="6">
        <v>82000</v>
      </c>
      <c r="M1554" s="25" t="s">
        <v>2957</v>
      </c>
      <c r="N1554" s="11">
        <v>79500</v>
      </c>
      <c r="O1554" s="9">
        <v>74.599999999999994</v>
      </c>
      <c r="P1554" s="9">
        <v>-3</v>
      </c>
      <c r="Q1554" s="4" t="s">
        <v>3439</v>
      </c>
      <c r="R1554" s="4"/>
      <c r="S1554" s="1"/>
    </row>
    <row r="1555" spans="1:19" ht="28.5">
      <c r="A1555" s="1"/>
      <c r="B1555" s="5" t="s">
        <v>16</v>
      </c>
      <c r="C1555" s="6"/>
      <c r="D1555" s="6"/>
      <c r="E1555" s="6"/>
      <c r="F1555" s="7" t="s">
        <v>16</v>
      </c>
      <c r="G1555" s="6"/>
      <c r="H1555" s="7" t="s">
        <v>16</v>
      </c>
      <c r="I1555" s="4" t="s">
        <v>1093</v>
      </c>
      <c r="J1555" s="4" t="s">
        <v>2190</v>
      </c>
      <c r="K1555" s="6">
        <v>6500</v>
      </c>
      <c r="L1555" s="6">
        <v>2500</v>
      </c>
      <c r="M1555" s="25" t="s">
        <v>2957</v>
      </c>
      <c r="N1555" s="11">
        <v>1278</v>
      </c>
      <c r="O1555" s="9">
        <v>19.7</v>
      </c>
      <c r="P1555" s="9">
        <v>-48.9</v>
      </c>
      <c r="Q1555" s="4" t="s">
        <v>3440</v>
      </c>
      <c r="R1555" s="4"/>
      <c r="S1555" s="1"/>
    </row>
    <row r="1556" spans="1:19" ht="28.5">
      <c r="A1556" s="1"/>
      <c r="B1556" s="5" t="s">
        <v>16</v>
      </c>
      <c r="C1556" s="6"/>
      <c r="D1556" s="6"/>
      <c r="E1556" s="6"/>
      <c r="F1556" s="7" t="s">
        <v>16</v>
      </c>
      <c r="G1556" s="6"/>
      <c r="H1556" s="7" t="s">
        <v>16</v>
      </c>
      <c r="I1556" s="4" t="s">
        <v>2191</v>
      </c>
      <c r="J1556" s="4" t="s">
        <v>2192</v>
      </c>
      <c r="K1556" s="6">
        <v>11500</v>
      </c>
      <c r="L1556" s="6">
        <v>6500</v>
      </c>
      <c r="M1556" s="25" t="s">
        <v>2957</v>
      </c>
      <c r="N1556" s="11">
        <v>5482</v>
      </c>
      <c r="O1556" s="9">
        <v>47.7</v>
      </c>
      <c r="P1556" s="9">
        <v>-15.7</v>
      </c>
      <c r="Q1556" s="4" t="s">
        <v>3441</v>
      </c>
      <c r="R1556" s="4"/>
      <c r="S1556" s="1"/>
    </row>
    <row r="1557" spans="1:19" ht="28.5">
      <c r="A1557" s="1"/>
      <c r="B1557" s="5" t="s">
        <v>16</v>
      </c>
      <c r="C1557" s="6"/>
      <c r="D1557" s="6"/>
      <c r="E1557" s="6"/>
      <c r="F1557" s="7" t="s">
        <v>16</v>
      </c>
      <c r="G1557" s="6"/>
      <c r="H1557" s="7" t="s">
        <v>16</v>
      </c>
      <c r="I1557" s="4" t="s">
        <v>2193</v>
      </c>
      <c r="J1557" s="4" t="s">
        <v>2194</v>
      </c>
      <c r="K1557" s="6">
        <v>38</v>
      </c>
      <c r="L1557" s="6">
        <v>38</v>
      </c>
      <c r="M1557" s="25" t="s">
        <v>2957</v>
      </c>
      <c r="N1557" s="11">
        <v>24</v>
      </c>
      <c r="O1557" s="7" t="s">
        <v>57</v>
      </c>
      <c r="P1557" s="9">
        <v>-36.799999999999997</v>
      </c>
      <c r="Q1557" s="4" t="s">
        <v>3442</v>
      </c>
      <c r="R1557" s="4"/>
      <c r="S1557" s="1"/>
    </row>
    <row r="1558" spans="1:19" ht="28.5">
      <c r="A1558" s="1"/>
      <c r="B1558" s="5" t="s">
        <v>16</v>
      </c>
      <c r="C1558" s="6"/>
      <c r="D1558" s="6"/>
      <c r="E1558" s="6"/>
      <c r="F1558" s="7" t="s">
        <v>16</v>
      </c>
      <c r="G1558" s="6"/>
      <c r="H1558" s="7" t="s">
        <v>16</v>
      </c>
      <c r="I1558" s="4" t="s">
        <v>2193</v>
      </c>
      <c r="J1558" s="4" t="s">
        <v>2195</v>
      </c>
      <c r="K1558" s="6">
        <v>10</v>
      </c>
      <c r="L1558" s="6">
        <v>10</v>
      </c>
      <c r="M1558" s="25" t="s">
        <v>2957</v>
      </c>
      <c r="N1558" s="11">
        <v>4</v>
      </c>
      <c r="O1558" s="7" t="s">
        <v>57</v>
      </c>
      <c r="P1558" s="9">
        <v>-60</v>
      </c>
      <c r="Q1558" s="4" t="s">
        <v>3443</v>
      </c>
      <c r="R1558" s="4"/>
      <c r="S1558" s="1"/>
    </row>
    <row r="1559" spans="1:19" ht="28.5">
      <c r="A1559" s="1"/>
      <c r="B1559" s="5" t="s">
        <v>16</v>
      </c>
      <c r="C1559" s="6"/>
      <c r="D1559" s="6"/>
      <c r="E1559" s="6"/>
      <c r="F1559" s="7" t="s">
        <v>16</v>
      </c>
      <c r="G1559" s="6"/>
      <c r="H1559" s="7" t="s">
        <v>16</v>
      </c>
      <c r="I1559" s="4" t="s">
        <v>2193</v>
      </c>
      <c r="J1559" s="4" t="s">
        <v>29</v>
      </c>
      <c r="K1559" s="6">
        <v>1250000</v>
      </c>
      <c r="L1559" s="6">
        <v>400000</v>
      </c>
      <c r="M1559" s="25" t="s">
        <v>2957</v>
      </c>
      <c r="N1559" s="11">
        <v>300000</v>
      </c>
      <c r="O1559" s="9">
        <v>24</v>
      </c>
      <c r="P1559" s="9">
        <v>-25</v>
      </c>
      <c r="Q1559" s="4" t="s">
        <v>2196</v>
      </c>
      <c r="R1559" s="4"/>
      <c r="S1559" s="1"/>
    </row>
    <row r="1560" spans="1:19" ht="28.5">
      <c r="A1560" s="1"/>
      <c r="B1560" s="5" t="s">
        <v>16</v>
      </c>
      <c r="C1560" s="6"/>
      <c r="D1560" s="6"/>
      <c r="E1560" s="6"/>
      <c r="F1560" s="7" t="s">
        <v>16</v>
      </c>
      <c r="G1560" s="6"/>
      <c r="H1560" s="7" t="s">
        <v>16</v>
      </c>
      <c r="I1560" s="4" t="s">
        <v>2197</v>
      </c>
      <c r="J1560" s="4" t="s">
        <v>42</v>
      </c>
      <c r="K1560" s="6">
        <v>68110</v>
      </c>
      <c r="L1560" s="6">
        <v>22110</v>
      </c>
      <c r="M1560" s="25" t="s">
        <v>2957</v>
      </c>
      <c r="N1560" s="11">
        <v>32656</v>
      </c>
      <c r="O1560" s="9">
        <v>47.9</v>
      </c>
      <c r="P1560" s="9">
        <v>47.7</v>
      </c>
      <c r="Q1560" s="4" t="s">
        <v>3444</v>
      </c>
      <c r="R1560" s="4"/>
      <c r="S1560" s="1"/>
    </row>
    <row r="1561" spans="1:19" ht="28.5">
      <c r="A1561" s="1"/>
      <c r="B1561" s="5" t="s">
        <v>16</v>
      </c>
      <c r="C1561" s="6"/>
      <c r="D1561" s="6"/>
      <c r="E1561" s="6"/>
      <c r="F1561" s="7" t="s">
        <v>16</v>
      </c>
      <c r="G1561" s="6"/>
      <c r="H1561" s="7" t="s">
        <v>16</v>
      </c>
      <c r="I1561" s="4" t="s">
        <v>2197</v>
      </c>
      <c r="J1561" s="4" t="s">
        <v>2198</v>
      </c>
      <c r="K1561" s="6">
        <v>1760</v>
      </c>
      <c r="L1561" s="6">
        <v>600</v>
      </c>
      <c r="M1561" s="25" t="s">
        <v>2957</v>
      </c>
      <c r="N1561" s="11">
        <v>1214</v>
      </c>
      <c r="O1561" s="9">
        <v>69</v>
      </c>
      <c r="P1561" s="9">
        <v>102.3</v>
      </c>
      <c r="Q1561" s="4" t="s">
        <v>3444</v>
      </c>
      <c r="R1561" s="4"/>
      <c r="S1561" s="1"/>
    </row>
    <row r="1562" spans="1:19" ht="28.5">
      <c r="A1562" s="1"/>
      <c r="B1562" s="5" t="s">
        <v>16</v>
      </c>
      <c r="C1562" s="6"/>
      <c r="D1562" s="6"/>
      <c r="E1562" s="6"/>
      <c r="F1562" s="7" t="s">
        <v>16</v>
      </c>
      <c r="G1562" s="6"/>
      <c r="H1562" s="7" t="s">
        <v>16</v>
      </c>
      <c r="I1562" s="4" t="s">
        <v>2199</v>
      </c>
      <c r="J1562" s="4" t="s">
        <v>2200</v>
      </c>
      <c r="K1562" s="6">
        <v>2500</v>
      </c>
      <c r="L1562" s="6">
        <v>1200</v>
      </c>
      <c r="M1562" s="25" t="s">
        <v>2957</v>
      </c>
      <c r="N1562" s="11">
        <v>1286</v>
      </c>
      <c r="O1562" s="9">
        <v>51.4</v>
      </c>
      <c r="P1562" s="9">
        <v>7.2</v>
      </c>
      <c r="Q1562" s="4" t="s">
        <v>2201</v>
      </c>
      <c r="R1562" s="4"/>
      <c r="S1562" s="1"/>
    </row>
    <row r="1563" spans="1:19" ht="28.5">
      <c r="A1563" s="4" t="s">
        <v>2202</v>
      </c>
      <c r="B1563" s="5" t="s">
        <v>22</v>
      </c>
      <c r="C1563" s="6">
        <v>2265773</v>
      </c>
      <c r="D1563" s="6">
        <v>1097081</v>
      </c>
      <c r="E1563" s="6">
        <f>+D1563-C1563</f>
        <v>-1168692</v>
      </c>
      <c r="F1563" s="24">
        <f>+D1563/C1563*100-100</f>
        <v>-51.580277459392448</v>
      </c>
      <c r="G1563" s="6">
        <v>7686023</v>
      </c>
      <c r="H1563" s="8">
        <v>14.3</v>
      </c>
      <c r="I1563" s="4" t="s">
        <v>16</v>
      </c>
      <c r="J1563" s="4" t="s">
        <v>16</v>
      </c>
      <c r="K1563" s="6"/>
      <c r="L1563" s="6"/>
      <c r="M1563" s="6"/>
      <c r="N1563" s="11"/>
      <c r="O1563" s="7" t="s">
        <v>16</v>
      </c>
      <c r="P1563" s="7" t="s">
        <v>16</v>
      </c>
      <c r="Q1563" s="4" t="s">
        <v>16</v>
      </c>
      <c r="R1563" s="4"/>
      <c r="S1563" s="1"/>
    </row>
    <row r="1564" spans="1:19" ht="28.5">
      <c r="A1564" s="4" t="s">
        <v>2203</v>
      </c>
      <c r="B1564" s="5" t="s">
        <v>16</v>
      </c>
      <c r="C1564" s="6"/>
      <c r="D1564" s="6"/>
      <c r="E1564" s="6"/>
      <c r="F1564" s="7" t="s">
        <v>16</v>
      </c>
      <c r="G1564" s="6"/>
      <c r="H1564" s="7" t="s">
        <v>16</v>
      </c>
      <c r="I1564" s="4" t="s">
        <v>1093</v>
      </c>
      <c r="J1564" s="4" t="s">
        <v>250</v>
      </c>
      <c r="K1564" s="6">
        <v>27000</v>
      </c>
      <c r="L1564" s="6">
        <v>11000</v>
      </c>
      <c r="M1564" s="25" t="s">
        <v>2957</v>
      </c>
      <c r="N1564" s="11">
        <v>0</v>
      </c>
      <c r="O1564" s="7" t="s">
        <v>18</v>
      </c>
      <c r="P1564" s="7" t="s">
        <v>18</v>
      </c>
      <c r="Q1564" s="4" t="s">
        <v>3445</v>
      </c>
      <c r="R1564" s="4"/>
      <c r="S1564" s="1"/>
    </row>
    <row r="1565" spans="1:19" ht="28.5">
      <c r="A1565" s="1"/>
      <c r="B1565" s="5" t="s">
        <v>16</v>
      </c>
      <c r="C1565" s="6"/>
      <c r="D1565" s="6"/>
      <c r="E1565" s="6"/>
      <c r="F1565" s="7" t="s">
        <v>16</v>
      </c>
      <c r="G1565" s="6"/>
      <c r="H1565" s="7" t="s">
        <v>16</v>
      </c>
      <c r="I1565" s="4" t="s">
        <v>2204</v>
      </c>
      <c r="J1565" s="4" t="s">
        <v>297</v>
      </c>
      <c r="K1565" s="6">
        <v>66</v>
      </c>
      <c r="L1565" s="6">
        <v>25</v>
      </c>
      <c r="M1565" s="25" t="s">
        <v>2957</v>
      </c>
      <c r="N1565" s="11">
        <v>3</v>
      </c>
      <c r="O1565" s="9">
        <v>4.5</v>
      </c>
      <c r="P1565" s="9">
        <v>-88</v>
      </c>
      <c r="Q1565" s="4" t="s">
        <v>3446</v>
      </c>
      <c r="R1565" s="4"/>
      <c r="S1565" s="1"/>
    </row>
    <row r="1566" spans="1:19" ht="28.5">
      <c r="A1566" s="1"/>
      <c r="B1566" s="5" t="s">
        <v>16</v>
      </c>
      <c r="C1566" s="6"/>
      <c r="D1566" s="6"/>
      <c r="E1566" s="6"/>
      <c r="F1566" s="7" t="s">
        <v>16</v>
      </c>
      <c r="G1566" s="6"/>
      <c r="H1566" s="7" t="s">
        <v>16</v>
      </c>
      <c r="I1566" s="4" t="s">
        <v>2205</v>
      </c>
      <c r="J1566" s="4" t="s">
        <v>2206</v>
      </c>
      <c r="K1566" s="6">
        <v>37</v>
      </c>
      <c r="L1566" s="6">
        <v>17</v>
      </c>
      <c r="M1566" s="25" t="s">
        <v>2957</v>
      </c>
      <c r="N1566" s="11">
        <v>34</v>
      </c>
      <c r="O1566" s="9">
        <v>91.9</v>
      </c>
      <c r="P1566" s="9">
        <v>100</v>
      </c>
      <c r="Q1566" s="4" t="s">
        <v>3447</v>
      </c>
      <c r="R1566" s="4"/>
      <c r="S1566" s="1"/>
    </row>
    <row r="1567" spans="1:19" ht="28.5">
      <c r="A1567" s="1"/>
      <c r="B1567" s="5" t="s">
        <v>16</v>
      </c>
      <c r="C1567" s="6"/>
      <c r="D1567" s="6"/>
      <c r="E1567" s="6"/>
      <c r="F1567" s="7" t="s">
        <v>16</v>
      </c>
      <c r="G1567" s="6"/>
      <c r="H1567" s="7" t="s">
        <v>16</v>
      </c>
      <c r="I1567" s="4" t="s">
        <v>2207</v>
      </c>
      <c r="J1567" s="4" t="s">
        <v>130</v>
      </c>
      <c r="K1567" s="6">
        <v>67</v>
      </c>
      <c r="L1567" s="6">
        <v>25</v>
      </c>
      <c r="M1567" s="25" t="s">
        <v>2957</v>
      </c>
      <c r="N1567" s="11">
        <v>11</v>
      </c>
      <c r="O1567" s="9">
        <v>16.399999999999999</v>
      </c>
      <c r="P1567" s="9">
        <v>-56</v>
      </c>
      <c r="Q1567" s="4" t="s">
        <v>3448</v>
      </c>
      <c r="R1567" s="4"/>
      <c r="S1567" s="1"/>
    </row>
    <row r="1568" spans="1:19" ht="42.75">
      <c r="A1568" s="1"/>
      <c r="B1568" s="5" t="s">
        <v>16</v>
      </c>
      <c r="C1568" s="6"/>
      <c r="D1568" s="6"/>
      <c r="E1568" s="6"/>
      <c r="F1568" s="7" t="s">
        <v>16</v>
      </c>
      <c r="G1568" s="6"/>
      <c r="H1568" s="7" t="s">
        <v>16</v>
      </c>
      <c r="I1568" s="4" t="s">
        <v>2208</v>
      </c>
      <c r="J1568" s="4" t="s">
        <v>130</v>
      </c>
      <c r="K1568" s="6">
        <v>75</v>
      </c>
      <c r="L1568" s="6">
        <v>25</v>
      </c>
      <c r="M1568" s="25" t="s">
        <v>2957</v>
      </c>
      <c r="N1568" s="11">
        <v>2</v>
      </c>
      <c r="O1568" s="9">
        <v>2.7</v>
      </c>
      <c r="P1568" s="9">
        <v>-92</v>
      </c>
      <c r="Q1568" s="4" t="s">
        <v>3449</v>
      </c>
      <c r="R1568" s="4"/>
      <c r="S1568" s="1"/>
    </row>
    <row r="1569" spans="1:19" ht="42.75">
      <c r="A1569" s="1"/>
      <c r="B1569" s="5" t="s">
        <v>16</v>
      </c>
      <c r="C1569" s="6"/>
      <c r="D1569" s="6"/>
      <c r="E1569" s="6"/>
      <c r="F1569" s="7" t="s">
        <v>16</v>
      </c>
      <c r="G1569" s="6"/>
      <c r="H1569" s="7" t="s">
        <v>16</v>
      </c>
      <c r="I1569" s="4" t="s">
        <v>2209</v>
      </c>
      <c r="J1569" s="4" t="s">
        <v>2210</v>
      </c>
      <c r="K1569" s="6">
        <v>3</v>
      </c>
      <c r="L1569" s="6">
        <v>1</v>
      </c>
      <c r="M1569" s="25" t="s">
        <v>2957</v>
      </c>
      <c r="N1569" s="11">
        <v>0</v>
      </c>
      <c r="O1569" s="7" t="s">
        <v>18</v>
      </c>
      <c r="P1569" s="7" t="s">
        <v>18</v>
      </c>
      <c r="Q1569" s="4" t="s">
        <v>3450</v>
      </c>
      <c r="R1569" s="4"/>
      <c r="S1569" s="1"/>
    </row>
    <row r="1570" spans="1:19" ht="42.75">
      <c r="A1570" s="4" t="s">
        <v>2211</v>
      </c>
      <c r="B1570" s="5" t="s">
        <v>22</v>
      </c>
      <c r="C1570" s="6">
        <v>5874807</v>
      </c>
      <c r="D1570" s="6">
        <v>625133</v>
      </c>
      <c r="E1570" s="6">
        <f>+D1570-C1570</f>
        <v>-5249674</v>
      </c>
      <c r="F1570" s="24">
        <f>+D1570/C1570*100-100</f>
        <v>-89.359088732617096</v>
      </c>
      <c r="G1570" s="6">
        <v>17068686</v>
      </c>
      <c r="H1570" s="8">
        <v>3.7</v>
      </c>
      <c r="I1570" s="4" t="s">
        <v>16</v>
      </c>
      <c r="J1570" s="4" t="s">
        <v>16</v>
      </c>
      <c r="K1570" s="6"/>
      <c r="L1570" s="6"/>
      <c r="M1570" s="6"/>
      <c r="N1570" s="11"/>
      <c r="O1570" s="7" t="s">
        <v>16</v>
      </c>
      <c r="P1570" s="7" t="s">
        <v>16</v>
      </c>
      <c r="Q1570" s="4" t="s">
        <v>16</v>
      </c>
      <c r="R1570" s="4"/>
      <c r="S1570" s="1"/>
    </row>
    <row r="1571" spans="1:19" ht="42.75">
      <c r="A1571" s="4" t="s">
        <v>2212</v>
      </c>
      <c r="B1571" s="5" t="s">
        <v>16</v>
      </c>
      <c r="C1571" s="6"/>
      <c r="D1571" s="6"/>
      <c r="E1571" s="6"/>
      <c r="F1571" s="7" t="s">
        <v>16</v>
      </c>
      <c r="G1571" s="6"/>
      <c r="H1571" s="7" t="s">
        <v>16</v>
      </c>
      <c r="I1571" s="4" t="s">
        <v>1093</v>
      </c>
      <c r="J1571" s="4" t="s">
        <v>250</v>
      </c>
      <c r="K1571" s="6">
        <v>800</v>
      </c>
      <c r="L1571" s="6">
        <v>350</v>
      </c>
      <c r="M1571" s="25" t="s">
        <v>2957</v>
      </c>
      <c r="N1571" s="11">
        <v>350</v>
      </c>
      <c r="O1571" s="9">
        <v>43.8</v>
      </c>
      <c r="P1571" s="9">
        <v>0</v>
      </c>
      <c r="Q1571" s="4" t="s">
        <v>16</v>
      </c>
      <c r="R1571" s="4"/>
      <c r="S1571" s="1"/>
    </row>
    <row r="1572" spans="1:19">
      <c r="A1572" s="1"/>
      <c r="B1572" s="5" t="s">
        <v>16</v>
      </c>
      <c r="C1572" s="6"/>
      <c r="D1572" s="6"/>
      <c r="E1572" s="6"/>
      <c r="F1572" s="7" t="s">
        <v>16</v>
      </c>
      <c r="G1572" s="6"/>
      <c r="H1572" s="7" t="s">
        <v>16</v>
      </c>
      <c r="I1572" s="4" t="s">
        <v>2186</v>
      </c>
      <c r="J1572" s="4" t="s">
        <v>2158</v>
      </c>
      <c r="K1572" s="6">
        <v>3</v>
      </c>
      <c r="L1572" s="6">
        <v>3</v>
      </c>
      <c r="M1572" s="25" t="s">
        <v>2957</v>
      </c>
      <c r="N1572" s="11">
        <v>2</v>
      </c>
      <c r="O1572" s="7" t="s">
        <v>57</v>
      </c>
      <c r="P1572" s="9">
        <v>-33.299999999999997</v>
      </c>
      <c r="Q1572" s="4" t="s">
        <v>2213</v>
      </c>
      <c r="R1572" s="4"/>
      <c r="S1572" s="1"/>
    </row>
    <row r="1573" spans="1:19" ht="28.5">
      <c r="A1573" s="1"/>
      <c r="B1573" s="5" t="s">
        <v>16</v>
      </c>
      <c r="C1573" s="6"/>
      <c r="D1573" s="6"/>
      <c r="E1573" s="6"/>
      <c r="F1573" s="7" t="s">
        <v>16</v>
      </c>
      <c r="G1573" s="6"/>
      <c r="H1573" s="7" t="s">
        <v>16</v>
      </c>
      <c r="I1573" s="4" t="s">
        <v>2214</v>
      </c>
      <c r="J1573" s="4" t="s">
        <v>250</v>
      </c>
      <c r="K1573" s="6">
        <v>60</v>
      </c>
      <c r="L1573" s="6">
        <v>25</v>
      </c>
      <c r="M1573" s="25" t="s">
        <v>2957</v>
      </c>
      <c r="N1573" s="11">
        <v>25</v>
      </c>
      <c r="O1573" s="9">
        <v>41.7</v>
      </c>
      <c r="P1573" s="9">
        <v>0</v>
      </c>
      <c r="Q1573" s="4" t="s">
        <v>16</v>
      </c>
      <c r="R1573" s="4"/>
      <c r="S1573" s="1"/>
    </row>
    <row r="1574" spans="1:19" ht="28.5">
      <c r="A1574" s="1"/>
      <c r="B1574" s="5" t="s">
        <v>16</v>
      </c>
      <c r="C1574" s="6"/>
      <c r="D1574" s="6"/>
      <c r="E1574" s="6"/>
      <c r="F1574" s="7" t="s">
        <v>16</v>
      </c>
      <c r="G1574" s="6"/>
      <c r="H1574" s="7" t="s">
        <v>16</v>
      </c>
      <c r="I1574" s="4" t="s">
        <v>2215</v>
      </c>
      <c r="J1574" s="4" t="s">
        <v>2216</v>
      </c>
      <c r="K1574" s="6">
        <v>80</v>
      </c>
      <c r="L1574" s="6">
        <v>30</v>
      </c>
      <c r="M1574" s="25" t="s">
        <v>2957</v>
      </c>
      <c r="N1574" s="11">
        <v>30</v>
      </c>
      <c r="O1574" s="9">
        <v>37.5</v>
      </c>
      <c r="P1574" s="9">
        <v>0</v>
      </c>
      <c r="Q1574" s="4" t="s">
        <v>16</v>
      </c>
      <c r="R1574" s="4"/>
      <c r="S1574" s="1"/>
    </row>
    <row r="1575" spans="1:19" s="23" customFormat="1" ht="15">
      <c r="A1575" s="19" t="s">
        <v>2217</v>
      </c>
      <c r="B1575" s="13" t="s">
        <v>16</v>
      </c>
      <c r="C1575" s="20"/>
      <c r="D1575" s="20"/>
      <c r="E1575" s="20"/>
      <c r="F1575" s="21" t="s">
        <v>16</v>
      </c>
      <c r="G1575" s="20"/>
      <c r="H1575" s="21" t="s">
        <v>16</v>
      </c>
      <c r="I1575" s="19" t="s">
        <v>16</v>
      </c>
      <c r="J1575" s="19" t="s">
        <v>16</v>
      </c>
      <c r="K1575" s="20"/>
      <c r="L1575" s="20"/>
      <c r="M1575" s="20"/>
      <c r="N1575" s="22"/>
      <c r="O1575" s="21" t="s">
        <v>16</v>
      </c>
      <c r="P1575" s="21" t="s">
        <v>16</v>
      </c>
      <c r="Q1575" s="19" t="s">
        <v>16</v>
      </c>
      <c r="R1575" s="19"/>
      <c r="S1575" s="18"/>
    </row>
    <row r="1576" spans="1:19" ht="28.5">
      <c r="A1576" s="4" t="s">
        <v>2218</v>
      </c>
      <c r="B1576" s="5" t="s">
        <v>22</v>
      </c>
      <c r="C1576" s="6">
        <v>13098080</v>
      </c>
      <c r="D1576" s="6">
        <v>18460350</v>
      </c>
      <c r="E1576" s="6">
        <f>+D1576-C1576</f>
        <v>5362270</v>
      </c>
      <c r="F1576" s="24">
        <f>+D1576/C1576*100-100</f>
        <v>40.939359051097568</v>
      </c>
      <c r="G1576" s="6">
        <v>46136150</v>
      </c>
      <c r="H1576" s="8">
        <v>40</v>
      </c>
      <c r="I1576" s="4" t="s">
        <v>16</v>
      </c>
      <c r="J1576" s="4" t="s">
        <v>16</v>
      </c>
      <c r="K1576" s="6"/>
      <c r="L1576" s="6"/>
      <c r="M1576" s="6"/>
      <c r="N1576" s="11"/>
      <c r="O1576" s="7" t="s">
        <v>16</v>
      </c>
      <c r="P1576" s="7" t="s">
        <v>16</v>
      </c>
      <c r="Q1576" s="4" t="s">
        <v>16</v>
      </c>
      <c r="R1576" s="4"/>
      <c r="S1576" s="1"/>
    </row>
    <row r="1577" spans="1:19" ht="57">
      <c r="A1577" s="4" t="s">
        <v>2219</v>
      </c>
      <c r="B1577" s="5" t="s">
        <v>16</v>
      </c>
      <c r="C1577" s="6"/>
      <c r="D1577" s="6"/>
      <c r="E1577" s="6"/>
      <c r="F1577" s="7" t="s">
        <v>16</v>
      </c>
      <c r="G1577" s="6"/>
      <c r="H1577" s="7" t="s">
        <v>16</v>
      </c>
      <c r="I1577" s="4" t="s">
        <v>2220</v>
      </c>
      <c r="J1577" s="4" t="s">
        <v>2221</v>
      </c>
      <c r="K1577" s="6">
        <v>100</v>
      </c>
      <c r="L1577" s="6">
        <v>35</v>
      </c>
      <c r="M1577" s="25" t="s">
        <v>2957</v>
      </c>
      <c r="N1577" s="6">
        <v>28</v>
      </c>
      <c r="O1577" s="27">
        <f t="shared" ref="O1577" si="14">+N1577/K1577*100</f>
        <v>28.000000000000004</v>
      </c>
      <c r="P1577" s="27">
        <f t="shared" ref="P1577" si="15">-100+(N1577/L1577*100)</f>
        <v>-20</v>
      </c>
      <c r="Q1577" s="4" t="s">
        <v>3423</v>
      </c>
      <c r="R1577" s="4"/>
      <c r="S1577" s="1"/>
    </row>
    <row r="1578" spans="1:19" ht="71.25">
      <c r="A1578" s="1"/>
      <c r="B1578" s="5" t="s">
        <v>16</v>
      </c>
      <c r="C1578" s="6"/>
      <c r="D1578" s="6"/>
      <c r="E1578" s="6"/>
      <c r="F1578" s="7" t="s">
        <v>16</v>
      </c>
      <c r="G1578" s="6"/>
      <c r="H1578" s="7" t="s">
        <v>16</v>
      </c>
      <c r="I1578" s="4" t="s">
        <v>2222</v>
      </c>
      <c r="J1578" s="4" t="s">
        <v>1393</v>
      </c>
      <c r="K1578" s="6">
        <v>250</v>
      </c>
      <c r="L1578" s="6">
        <v>90</v>
      </c>
      <c r="M1578" s="25" t="s">
        <v>2957</v>
      </c>
      <c r="N1578" s="6">
        <v>36</v>
      </c>
      <c r="O1578" s="27">
        <f t="shared" ref="O1578:O1579" si="16">+N1578/K1578*100</f>
        <v>14.399999999999999</v>
      </c>
      <c r="P1578" s="27">
        <f t="shared" ref="P1578:P1579" si="17">-100+(N1578/L1578*100)</f>
        <v>-60</v>
      </c>
      <c r="Q1578" s="4" t="s">
        <v>3421</v>
      </c>
      <c r="R1578" s="4"/>
      <c r="S1578" s="1"/>
    </row>
    <row r="1579" spans="1:19" ht="85.5">
      <c r="A1579" s="1"/>
      <c r="B1579" s="5" t="s">
        <v>16</v>
      </c>
      <c r="C1579" s="6"/>
      <c r="D1579" s="6"/>
      <c r="E1579" s="6"/>
      <c r="F1579" s="7" t="s">
        <v>16</v>
      </c>
      <c r="G1579" s="6"/>
      <c r="H1579" s="7" t="s">
        <v>16</v>
      </c>
      <c r="I1579" s="4" t="s">
        <v>1922</v>
      </c>
      <c r="J1579" s="4" t="s">
        <v>1564</v>
      </c>
      <c r="K1579" s="6">
        <v>360</v>
      </c>
      <c r="L1579" s="6">
        <v>80</v>
      </c>
      <c r="M1579" s="25" t="s">
        <v>2957</v>
      </c>
      <c r="N1579" s="6">
        <v>60</v>
      </c>
      <c r="O1579" s="27">
        <f t="shared" si="16"/>
        <v>16.666666666666664</v>
      </c>
      <c r="P1579" s="27">
        <f t="shared" si="17"/>
        <v>-25</v>
      </c>
      <c r="Q1579" s="4" t="s">
        <v>3424</v>
      </c>
      <c r="R1579" s="4"/>
      <c r="S1579" s="1"/>
    </row>
    <row r="1580" spans="1:19" ht="85.5">
      <c r="A1580" s="1"/>
      <c r="B1580" s="5" t="s">
        <v>16</v>
      </c>
      <c r="C1580" s="6"/>
      <c r="D1580" s="6"/>
      <c r="E1580" s="6"/>
      <c r="F1580" s="7" t="s">
        <v>16</v>
      </c>
      <c r="G1580" s="6"/>
      <c r="H1580" s="7" t="s">
        <v>16</v>
      </c>
      <c r="I1580" s="4" t="s">
        <v>2223</v>
      </c>
      <c r="J1580" s="4" t="s">
        <v>1564</v>
      </c>
      <c r="K1580" s="6">
        <v>180</v>
      </c>
      <c r="L1580" s="6">
        <v>50</v>
      </c>
      <c r="M1580" s="25" t="s">
        <v>2957</v>
      </c>
      <c r="N1580" s="6">
        <v>26</v>
      </c>
      <c r="O1580" s="27">
        <f t="shared" ref="O1580:O1586" si="18">+N1580/K1580*100</f>
        <v>14.444444444444443</v>
      </c>
      <c r="P1580" s="27">
        <f t="shared" ref="P1580:P1586" si="19">-100+(N1580/L1580*100)</f>
        <v>-48</v>
      </c>
      <c r="Q1580" s="4" t="s">
        <v>3425</v>
      </c>
      <c r="R1580" s="4"/>
      <c r="S1580" s="1"/>
    </row>
    <row r="1581" spans="1:19" ht="28.5">
      <c r="A1581" s="1"/>
      <c r="B1581" s="5" t="s">
        <v>16</v>
      </c>
      <c r="C1581" s="6"/>
      <c r="D1581" s="6"/>
      <c r="E1581" s="6"/>
      <c r="F1581" s="7" t="s">
        <v>16</v>
      </c>
      <c r="G1581" s="6"/>
      <c r="H1581" s="7" t="s">
        <v>16</v>
      </c>
      <c r="I1581" s="4" t="s">
        <v>2224</v>
      </c>
      <c r="J1581" s="4" t="s">
        <v>2206</v>
      </c>
      <c r="K1581" s="6">
        <v>80</v>
      </c>
      <c r="L1581" s="6">
        <v>13</v>
      </c>
      <c r="M1581" s="25" t="s">
        <v>2957</v>
      </c>
      <c r="N1581" s="6">
        <v>2</v>
      </c>
      <c r="O1581" s="27">
        <f t="shared" si="18"/>
        <v>2.5</v>
      </c>
      <c r="P1581" s="27">
        <f t="shared" si="19"/>
        <v>-84.615384615384613</v>
      </c>
      <c r="Q1581" s="4" t="s">
        <v>3422</v>
      </c>
      <c r="R1581" s="4"/>
      <c r="S1581" s="1"/>
    </row>
    <row r="1582" spans="1:19">
      <c r="A1582" s="1"/>
      <c r="B1582" s="5" t="s">
        <v>16</v>
      </c>
      <c r="C1582" s="6"/>
      <c r="D1582" s="6"/>
      <c r="E1582" s="6"/>
      <c r="F1582" s="7" t="s">
        <v>16</v>
      </c>
      <c r="G1582" s="6"/>
      <c r="H1582" s="7" t="s">
        <v>16</v>
      </c>
      <c r="I1582" s="4" t="s">
        <v>2225</v>
      </c>
      <c r="J1582" s="4" t="s">
        <v>873</v>
      </c>
      <c r="K1582" s="6">
        <v>23</v>
      </c>
      <c r="L1582" s="6">
        <v>7</v>
      </c>
      <c r="M1582" s="25" t="s">
        <v>2957</v>
      </c>
      <c r="N1582" s="6">
        <v>10</v>
      </c>
      <c r="O1582" s="27">
        <f t="shared" si="18"/>
        <v>43.478260869565219</v>
      </c>
      <c r="P1582" s="27">
        <f t="shared" si="19"/>
        <v>42.857142857142861</v>
      </c>
      <c r="Q1582" s="4" t="s">
        <v>3426</v>
      </c>
      <c r="R1582" s="4"/>
      <c r="S1582" s="1"/>
    </row>
    <row r="1583" spans="1:19" ht="85.5">
      <c r="A1583" s="1"/>
      <c r="B1583" s="5" t="s">
        <v>16</v>
      </c>
      <c r="C1583" s="6"/>
      <c r="D1583" s="6"/>
      <c r="E1583" s="6"/>
      <c r="F1583" s="7" t="s">
        <v>16</v>
      </c>
      <c r="G1583" s="6"/>
      <c r="H1583" s="7" t="s">
        <v>16</v>
      </c>
      <c r="I1583" s="4" t="s">
        <v>2226</v>
      </c>
      <c r="J1583" s="4" t="s">
        <v>1564</v>
      </c>
      <c r="K1583" s="6">
        <v>180</v>
      </c>
      <c r="L1583" s="6">
        <v>50</v>
      </c>
      <c r="M1583" s="25" t="s">
        <v>2957</v>
      </c>
      <c r="N1583" s="6">
        <v>17</v>
      </c>
      <c r="O1583" s="27">
        <f t="shared" si="18"/>
        <v>9.4444444444444446</v>
      </c>
      <c r="P1583" s="27">
        <f t="shared" si="19"/>
        <v>-66</v>
      </c>
      <c r="Q1583" s="4" t="s">
        <v>3427</v>
      </c>
      <c r="R1583" s="4"/>
      <c r="S1583" s="1"/>
    </row>
    <row r="1584" spans="1:19" ht="28.5">
      <c r="A1584" s="1"/>
      <c r="B1584" s="5" t="s">
        <v>16</v>
      </c>
      <c r="C1584" s="6"/>
      <c r="D1584" s="6"/>
      <c r="E1584" s="6"/>
      <c r="F1584" s="7" t="s">
        <v>16</v>
      </c>
      <c r="G1584" s="6"/>
      <c r="H1584" s="7" t="s">
        <v>16</v>
      </c>
      <c r="I1584" s="4" t="s">
        <v>2227</v>
      </c>
      <c r="J1584" s="4" t="s">
        <v>268</v>
      </c>
      <c r="K1584" s="6">
        <v>20</v>
      </c>
      <c r="L1584" s="6">
        <v>8</v>
      </c>
      <c r="M1584" s="25" t="s">
        <v>2957</v>
      </c>
      <c r="N1584" s="6">
        <v>6</v>
      </c>
      <c r="O1584" s="27">
        <f t="shared" si="18"/>
        <v>30</v>
      </c>
      <c r="P1584" s="27">
        <f t="shared" si="19"/>
        <v>-25</v>
      </c>
      <c r="Q1584" s="4" t="s">
        <v>3431</v>
      </c>
      <c r="R1584" s="4"/>
      <c r="S1584" s="1"/>
    </row>
    <row r="1585" spans="1:19" ht="42.75">
      <c r="A1585" s="1"/>
      <c r="B1585" s="5" t="s">
        <v>16</v>
      </c>
      <c r="C1585" s="6"/>
      <c r="D1585" s="6"/>
      <c r="E1585" s="6"/>
      <c r="F1585" s="7" t="s">
        <v>16</v>
      </c>
      <c r="G1585" s="6"/>
      <c r="H1585" s="7" t="s">
        <v>16</v>
      </c>
      <c r="I1585" s="4" t="s">
        <v>2228</v>
      </c>
      <c r="J1585" s="4" t="s">
        <v>2229</v>
      </c>
      <c r="K1585" s="6">
        <v>120</v>
      </c>
      <c r="L1585" s="6">
        <v>56</v>
      </c>
      <c r="M1585" s="25" t="s">
        <v>2957</v>
      </c>
      <c r="N1585" s="6">
        <v>57</v>
      </c>
      <c r="O1585" s="27">
        <f t="shared" si="18"/>
        <v>47.5</v>
      </c>
      <c r="P1585" s="27">
        <f t="shared" si="19"/>
        <v>1.7857142857142776</v>
      </c>
      <c r="Q1585" s="4" t="s">
        <v>3432</v>
      </c>
      <c r="R1585" s="4"/>
      <c r="S1585" s="1"/>
    </row>
    <row r="1586" spans="1:19" ht="28.5">
      <c r="A1586" s="1"/>
      <c r="B1586" s="5" t="s">
        <v>16</v>
      </c>
      <c r="C1586" s="6"/>
      <c r="D1586" s="6"/>
      <c r="E1586" s="6"/>
      <c r="F1586" s="7" t="s">
        <v>16</v>
      </c>
      <c r="G1586" s="6"/>
      <c r="H1586" s="7" t="s">
        <v>16</v>
      </c>
      <c r="I1586" s="4" t="s">
        <v>2230</v>
      </c>
      <c r="J1586" s="4" t="s">
        <v>2231</v>
      </c>
      <c r="K1586" s="6">
        <v>20</v>
      </c>
      <c r="L1586" s="6">
        <v>9</v>
      </c>
      <c r="M1586" s="25" t="s">
        <v>2957</v>
      </c>
      <c r="N1586" s="6">
        <v>11</v>
      </c>
      <c r="O1586" s="27">
        <f t="shared" si="18"/>
        <v>55.000000000000007</v>
      </c>
      <c r="P1586" s="27">
        <f t="shared" si="19"/>
        <v>22.222222222222229</v>
      </c>
      <c r="Q1586" s="4" t="s">
        <v>3433</v>
      </c>
      <c r="R1586" s="4"/>
      <c r="S1586" s="1"/>
    </row>
    <row r="1587" spans="1:19" s="23" customFormat="1" ht="45">
      <c r="A1587" s="19" t="s">
        <v>2232</v>
      </c>
      <c r="B1587" s="13" t="s">
        <v>16</v>
      </c>
      <c r="C1587" s="20">
        <f>SUM(C1485:C1586)</f>
        <v>446748462</v>
      </c>
      <c r="D1587" s="20">
        <f>SUM(D1485:D1586)</f>
        <v>524530962</v>
      </c>
      <c r="E1587" s="20">
        <f>+D1587-C1587</f>
        <v>77782500</v>
      </c>
      <c r="F1587" s="21" t="s">
        <v>16</v>
      </c>
      <c r="G1587" s="20">
        <f>SUM(G1485:G1586)</f>
        <v>1294178606</v>
      </c>
      <c r="H1587" s="21" t="s">
        <v>16</v>
      </c>
      <c r="I1587" s="19" t="s">
        <v>16</v>
      </c>
      <c r="J1587" s="19" t="s">
        <v>16</v>
      </c>
      <c r="K1587" s="20"/>
      <c r="L1587" s="20"/>
      <c r="M1587" s="20"/>
      <c r="N1587" s="22"/>
      <c r="O1587" s="21" t="s">
        <v>16</v>
      </c>
      <c r="P1587" s="21" t="s">
        <v>16</v>
      </c>
      <c r="Q1587" s="19" t="s">
        <v>16</v>
      </c>
      <c r="R1587" s="19"/>
      <c r="S1587" s="18"/>
    </row>
    <row r="1588" spans="1:19" ht="28.5">
      <c r="A1588" s="16" t="s">
        <v>2233</v>
      </c>
      <c r="B1588" s="17" t="s">
        <v>16</v>
      </c>
      <c r="C1588" s="17"/>
      <c r="D1588" s="17"/>
      <c r="E1588" s="17"/>
      <c r="F1588" s="17" t="s">
        <v>16</v>
      </c>
      <c r="G1588" s="17"/>
      <c r="H1588" s="17" t="s">
        <v>16</v>
      </c>
      <c r="I1588" s="17" t="s">
        <v>16</v>
      </c>
      <c r="J1588" s="17" t="s">
        <v>16</v>
      </c>
      <c r="K1588" s="17"/>
      <c r="L1588" s="17"/>
      <c r="M1588" s="17"/>
      <c r="N1588" s="17"/>
      <c r="O1588" s="17" t="s">
        <v>16</v>
      </c>
      <c r="P1588" s="17" t="s">
        <v>16</v>
      </c>
      <c r="Q1588" s="17" t="s">
        <v>16</v>
      </c>
    </row>
    <row r="1589" spans="1:19" s="23" customFormat="1" ht="30">
      <c r="A1589" s="19" t="s">
        <v>2234</v>
      </c>
      <c r="B1589" s="13" t="s">
        <v>16</v>
      </c>
      <c r="C1589" s="20"/>
      <c r="D1589" s="20"/>
      <c r="E1589" s="20"/>
      <c r="F1589" s="21" t="s">
        <v>16</v>
      </c>
      <c r="G1589" s="20"/>
      <c r="H1589" s="21" t="s">
        <v>16</v>
      </c>
      <c r="I1589" s="19" t="s">
        <v>16</v>
      </c>
      <c r="J1589" s="19" t="s">
        <v>16</v>
      </c>
      <c r="K1589" s="20"/>
      <c r="L1589" s="20"/>
      <c r="M1589" s="20"/>
      <c r="N1589" s="22"/>
      <c r="O1589" s="21" t="s">
        <v>16</v>
      </c>
      <c r="P1589" s="21" t="s">
        <v>16</v>
      </c>
      <c r="Q1589" s="19" t="s">
        <v>16</v>
      </c>
      <c r="R1589" s="19"/>
      <c r="S1589" s="18"/>
    </row>
    <row r="1590" spans="1:19">
      <c r="A1590" s="4" t="s">
        <v>2235</v>
      </c>
      <c r="B1590" s="5" t="s">
        <v>2236</v>
      </c>
      <c r="C1590" s="6">
        <v>942371408</v>
      </c>
      <c r="D1590" s="6">
        <v>1354961567</v>
      </c>
      <c r="E1590" s="6">
        <v>412590159</v>
      </c>
      <c r="F1590" s="8">
        <v>43.8</v>
      </c>
      <c r="G1590" s="6">
        <v>2552433155</v>
      </c>
      <c r="H1590" s="8">
        <v>53.1</v>
      </c>
      <c r="I1590" s="4" t="s">
        <v>16</v>
      </c>
      <c r="J1590" s="4" t="s">
        <v>16</v>
      </c>
      <c r="K1590" s="6"/>
      <c r="L1590" s="6"/>
      <c r="M1590" s="6"/>
      <c r="N1590" s="11"/>
      <c r="O1590" s="7" t="s">
        <v>16</v>
      </c>
      <c r="P1590" s="7" t="s">
        <v>16</v>
      </c>
      <c r="Q1590" s="4" t="s">
        <v>16</v>
      </c>
      <c r="R1590" s="4"/>
      <c r="S1590" s="1"/>
    </row>
    <row r="1591" spans="1:19">
      <c r="A1591" s="4" t="s">
        <v>2237</v>
      </c>
      <c r="B1591" s="5" t="s">
        <v>2236</v>
      </c>
      <c r="C1591" s="6">
        <v>723265480</v>
      </c>
      <c r="D1591" s="6">
        <v>994805186</v>
      </c>
      <c r="E1591" s="6">
        <v>271539706</v>
      </c>
      <c r="F1591" s="8">
        <v>37.5</v>
      </c>
      <c r="G1591" s="6">
        <v>1605555000</v>
      </c>
      <c r="H1591" s="8">
        <v>62</v>
      </c>
      <c r="I1591" s="4" t="s">
        <v>16</v>
      </c>
      <c r="J1591" s="4" t="s">
        <v>16</v>
      </c>
      <c r="K1591" s="6"/>
      <c r="L1591" s="6"/>
      <c r="M1591" s="6"/>
      <c r="N1591" s="11"/>
      <c r="O1591" s="7" t="s">
        <v>16</v>
      </c>
      <c r="P1591" s="7" t="s">
        <v>16</v>
      </c>
      <c r="Q1591" s="4" t="s">
        <v>16</v>
      </c>
      <c r="R1591" s="4"/>
      <c r="S1591" s="1"/>
    </row>
    <row r="1592" spans="1:19" ht="42.75">
      <c r="A1592" s="4" t="s">
        <v>2238</v>
      </c>
      <c r="B1592" s="5" t="s">
        <v>16</v>
      </c>
      <c r="C1592" s="6"/>
      <c r="D1592" s="6"/>
      <c r="E1592" s="6"/>
      <c r="F1592" s="7" t="s">
        <v>16</v>
      </c>
      <c r="G1592" s="6"/>
      <c r="H1592" s="7" t="s">
        <v>16</v>
      </c>
      <c r="I1592" s="4" t="s">
        <v>2239</v>
      </c>
      <c r="J1592" s="4" t="s">
        <v>2240</v>
      </c>
      <c r="K1592" s="6">
        <v>390500</v>
      </c>
      <c r="L1592" s="6">
        <v>190000</v>
      </c>
      <c r="M1592" s="6">
        <v>143291</v>
      </c>
      <c r="N1592" s="11">
        <v>158976</v>
      </c>
      <c r="O1592" s="9">
        <v>40.700000000000003</v>
      </c>
      <c r="P1592" s="9">
        <v>-16.3</v>
      </c>
      <c r="Q1592" s="4" t="s">
        <v>3629</v>
      </c>
      <c r="R1592" s="4"/>
      <c r="S1592" s="1"/>
    </row>
    <row r="1593" spans="1:19" ht="28.5">
      <c r="A1593" s="1"/>
      <c r="B1593" s="5" t="s">
        <v>16</v>
      </c>
      <c r="C1593" s="6"/>
      <c r="D1593" s="6"/>
      <c r="E1593" s="6"/>
      <c r="F1593" s="7" t="s">
        <v>16</v>
      </c>
      <c r="G1593" s="6"/>
      <c r="H1593" s="7" t="s">
        <v>16</v>
      </c>
      <c r="I1593" s="4" t="s">
        <v>2241</v>
      </c>
      <c r="J1593" s="4" t="s">
        <v>2240</v>
      </c>
      <c r="K1593" s="6">
        <v>650000</v>
      </c>
      <c r="L1593" s="6">
        <v>350000</v>
      </c>
      <c r="M1593" s="6">
        <v>270811</v>
      </c>
      <c r="N1593" s="11">
        <v>416354</v>
      </c>
      <c r="O1593" s="9">
        <v>64.099999999999994</v>
      </c>
      <c r="P1593" s="9">
        <v>19</v>
      </c>
      <c r="Q1593" s="4" t="s">
        <v>3630</v>
      </c>
      <c r="R1593" s="4"/>
      <c r="S1593" s="1"/>
    </row>
    <row r="1594" spans="1:19" ht="28.5">
      <c r="A1594" s="1"/>
      <c r="B1594" s="5" t="s">
        <v>16</v>
      </c>
      <c r="C1594" s="6"/>
      <c r="D1594" s="6"/>
      <c r="E1594" s="6"/>
      <c r="F1594" s="7" t="s">
        <v>16</v>
      </c>
      <c r="G1594" s="6"/>
      <c r="H1594" s="7" t="s">
        <v>16</v>
      </c>
      <c r="I1594" s="4" t="s">
        <v>2242</v>
      </c>
      <c r="J1594" s="4" t="s">
        <v>248</v>
      </c>
      <c r="K1594" s="6">
        <v>550</v>
      </c>
      <c r="L1594" s="6">
        <v>290</v>
      </c>
      <c r="M1594" s="6">
        <v>267</v>
      </c>
      <c r="N1594" s="11">
        <v>223</v>
      </c>
      <c r="O1594" s="9">
        <v>40.5</v>
      </c>
      <c r="P1594" s="9">
        <v>-23.1</v>
      </c>
      <c r="Q1594" s="4" t="s">
        <v>3631</v>
      </c>
      <c r="R1594" s="4"/>
      <c r="S1594" s="1"/>
    </row>
    <row r="1595" spans="1:19" ht="28.5">
      <c r="A1595" s="1"/>
      <c r="B1595" s="5" t="s">
        <v>16</v>
      </c>
      <c r="C1595" s="6"/>
      <c r="D1595" s="6"/>
      <c r="E1595" s="6"/>
      <c r="F1595" s="7" t="s">
        <v>16</v>
      </c>
      <c r="G1595" s="6"/>
      <c r="H1595" s="7" t="s">
        <v>16</v>
      </c>
      <c r="I1595" s="4" t="s">
        <v>2243</v>
      </c>
      <c r="J1595" s="4" t="s">
        <v>2240</v>
      </c>
      <c r="K1595" s="6">
        <v>35500</v>
      </c>
      <c r="L1595" s="6">
        <v>19500</v>
      </c>
      <c r="M1595" s="6">
        <v>10786</v>
      </c>
      <c r="N1595" s="11">
        <v>11587</v>
      </c>
      <c r="O1595" s="9">
        <v>32.6</v>
      </c>
      <c r="P1595" s="9">
        <v>-40.6</v>
      </c>
      <c r="Q1595" s="4" t="s">
        <v>3632</v>
      </c>
      <c r="R1595" s="4"/>
      <c r="S1595" s="1"/>
    </row>
    <row r="1596" spans="1:19" ht="28.5">
      <c r="A1596" s="1"/>
      <c r="B1596" s="5" t="s">
        <v>16</v>
      </c>
      <c r="C1596" s="6"/>
      <c r="D1596" s="6"/>
      <c r="E1596" s="6"/>
      <c r="F1596" s="7" t="s">
        <v>16</v>
      </c>
      <c r="G1596" s="6"/>
      <c r="H1596" s="7" t="s">
        <v>16</v>
      </c>
      <c r="I1596" s="4" t="s">
        <v>2244</v>
      </c>
      <c r="J1596" s="4" t="s">
        <v>2240</v>
      </c>
      <c r="K1596" s="6">
        <v>760000</v>
      </c>
      <c r="L1596" s="6">
        <v>380000</v>
      </c>
      <c r="M1596" s="6">
        <v>395717</v>
      </c>
      <c r="N1596" s="11">
        <v>382113</v>
      </c>
      <c r="O1596" s="9">
        <v>50.3</v>
      </c>
      <c r="P1596" s="9">
        <v>0.6</v>
      </c>
      <c r="Q1596" s="4" t="s">
        <v>3633</v>
      </c>
      <c r="R1596" s="4"/>
      <c r="S1596" s="1"/>
    </row>
    <row r="1597" spans="1:19" ht="28.5">
      <c r="A1597" s="4" t="s">
        <v>2245</v>
      </c>
      <c r="B1597" s="5" t="s">
        <v>2236</v>
      </c>
      <c r="C1597" s="6">
        <v>183297595</v>
      </c>
      <c r="D1597" s="6">
        <v>312941127</v>
      </c>
      <c r="E1597" s="6">
        <v>129643532</v>
      </c>
      <c r="F1597" s="8">
        <v>70.7</v>
      </c>
      <c r="G1597" s="6">
        <v>840770000</v>
      </c>
      <c r="H1597" s="8">
        <v>37.200000000000003</v>
      </c>
      <c r="I1597" s="4" t="s">
        <v>16</v>
      </c>
      <c r="J1597" s="4" t="s">
        <v>16</v>
      </c>
      <c r="K1597" s="6"/>
      <c r="L1597" s="6"/>
      <c r="M1597" s="6"/>
      <c r="N1597" s="11"/>
      <c r="O1597" s="7" t="s">
        <v>16</v>
      </c>
      <c r="P1597" s="7" t="s">
        <v>16</v>
      </c>
      <c r="Q1597" s="4" t="s">
        <v>16</v>
      </c>
      <c r="R1597" s="4"/>
      <c r="S1597" s="1"/>
    </row>
    <row r="1598" spans="1:19" ht="28.5">
      <c r="A1598" s="4" t="s">
        <v>2238</v>
      </c>
      <c r="B1598" s="5" t="s">
        <v>16</v>
      </c>
      <c r="C1598" s="6"/>
      <c r="D1598" s="6"/>
      <c r="E1598" s="6"/>
      <c r="F1598" s="7" t="s">
        <v>16</v>
      </c>
      <c r="G1598" s="6"/>
      <c r="H1598" s="7" t="s">
        <v>16</v>
      </c>
      <c r="I1598" s="4" t="s">
        <v>2246</v>
      </c>
      <c r="J1598" s="4" t="s">
        <v>2240</v>
      </c>
      <c r="K1598" s="6">
        <v>1500000</v>
      </c>
      <c r="L1598" s="6">
        <v>650000</v>
      </c>
      <c r="M1598" s="6">
        <v>432487</v>
      </c>
      <c r="N1598" s="11">
        <v>549801</v>
      </c>
      <c r="O1598" s="9">
        <v>36.700000000000003</v>
      </c>
      <c r="P1598" s="9">
        <v>-15.4</v>
      </c>
      <c r="Q1598" s="4" t="s">
        <v>3634</v>
      </c>
      <c r="R1598" s="4"/>
      <c r="S1598" s="1"/>
    </row>
    <row r="1599" spans="1:19" ht="28.5">
      <c r="A1599" s="4" t="s">
        <v>2247</v>
      </c>
      <c r="B1599" s="5" t="s">
        <v>2236</v>
      </c>
      <c r="C1599" s="6">
        <v>126098554</v>
      </c>
      <c r="D1599" s="6">
        <v>178130278</v>
      </c>
      <c r="E1599" s="6">
        <v>52031724</v>
      </c>
      <c r="F1599" s="8">
        <v>41.3</v>
      </c>
      <c r="G1599" s="6">
        <v>426492560</v>
      </c>
      <c r="H1599" s="8">
        <v>41.8</v>
      </c>
      <c r="I1599" s="4" t="s">
        <v>16</v>
      </c>
      <c r="J1599" s="4" t="s">
        <v>16</v>
      </c>
      <c r="K1599" s="6"/>
      <c r="L1599" s="6"/>
      <c r="M1599" s="6"/>
      <c r="N1599" s="11"/>
      <c r="O1599" s="7" t="s">
        <v>16</v>
      </c>
      <c r="P1599" s="7" t="s">
        <v>16</v>
      </c>
      <c r="Q1599" s="4" t="s">
        <v>16</v>
      </c>
      <c r="R1599" s="4"/>
      <c r="S1599" s="1"/>
    </row>
    <row r="1600" spans="1:19" ht="42.75">
      <c r="A1600" s="4" t="s">
        <v>2248</v>
      </c>
      <c r="B1600" s="5" t="s">
        <v>16</v>
      </c>
      <c r="C1600" s="6"/>
      <c r="D1600" s="6"/>
      <c r="E1600" s="6"/>
      <c r="F1600" s="7" t="s">
        <v>16</v>
      </c>
      <c r="G1600" s="6"/>
      <c r="H1600" s="7" t="s">
        <v>16</v>
      </c>
      <c r="I1600" s="4" t="s">
        <v>2249</v>
      </c>
      <c r="J1600" s="4" t="s">
        <v>2250</v>
      </c>
      <c r="K1600" s="6">
        <v>1700</v>
      </c>
      <c r="L1600" s="6">
        <v>850</v>
      </c>
      <c r="M1600" s="6">
        <v>911</v>
      </c>
      <c r="N1600" s="11">
        <v>770</v>
      </c>
      <c r="O1600" s="9">
        <v>45.3</v>
      </c>
      <c r="P1600" s="9">
        <v>-9.4</v>
      </c>
      <c r="Q1600" s="4" t="s">
        <v>3635</v>
      </c>
      <c r="R1600" s="4"/>
      <c r="S1600" s="1"/>
    </row>
    <row r="1601" spans="1:19">
      <c r="A1601" s="1"/>
      <c r="B1601" s="5" t="s">
        <v>16</v>
      </c>
      <c r="C1601" s="6"/>
      <c r="D1601" s="6"/>
      <c r="E1601" s="6"/>
      <c r="F1601" s="7" t="s">
        <v>16</v>
      </c>
      <c r="G1601" s="6"/>
      <c r="H1601" s="7" t="s">
        <v>16</v>
      </c>
      <c r="I1601" s="4" t="s">
        <v>1265</v>
      </c>
      <c r="J1601" s="4" t="s">
        <v>2251</v>
      </c>
      <c r="K1601" s="6">
        <v>165000</v>
      </c>
      <c r="L1601" s="6">
        <v>78137</v>
      </c>
      <c r="M1601" s="6">
        <v>61953</v>
      </c>
      <c r="N1601" s="11">
        <v>66709</v>
      </c>
      <c r="O1601" s="9">
        <v>40.4</v>
      </c>
      <c r="P1601" s="9">
        <v>-14.6</v>
      </c>
      <c r="Q1601" s="4" t="s">
        <v>3636</v>
      </c>
      <c r="R1601" s="4"/>
      <c r="S1601" s="1"/>
    </row>
    <row r="1602" spans="1:19">
      <c r="A1602" s="4" t="s">
        <v>2252</v>
      </c>
      <c r="B1602" s="5" t="s">
        <v>2236</v>
      </c>
      <c r="C1602" s="6">
        <v>68012179</v>
      </c>
      <c r="D1602" s="6">
        <v>91392890</v>
      </c>
      <c r="E1602" s="6">
        <v>23380711</v>
      </c>
      <c r="F1602" s="8">
        <v>34.4</v>
      </c>
      <c r="G1602" s="6">
        <v>262300432</v>
      </c>
      <c r="H1602" s="8">
        <v>34.799999999999997</v>
      </c>
      <c r="I1602" s="4" t="s">
        <v>16</v>
      </c>
      <c r="J1602" s="4" t="s">
        <v>16</v>
      </c>
      <c r="K1602" s="6"/>
      <c r="L1602" s="6"/>
      <c r="M1602" s="6"/>
      <c r="N1602" s="11"/>
      <c r="O1602" s="7" t="s">
        <v>16</v>
      </c>
      <c r="P1602" s="7" t="s">
        <v>16</v>
      </c>
      <c r="Q1602" s="4" t="s">
        <v>16</v>
      </c>
      <c r="R1602" s="4"/>
      <c r="S1602" s="1"/>
    </row>
    <row r="1603" spans="1:19" ht="28.5">
      <c r="A1603" s="1"/>
      <c r="B1603" s="5" t="s">
        <v>16</v>
      </c>
      <c r="C1603" s="6"/>
      <c r="D1603" s="6"/>
      <c r="E1603" s="6"/>
      <c r="F1603" s="7" t="s">
        <v>16</v>
      </c>
      <c r="G1603" s="6"/>
      <c r="H1603" s="7" t="s">
        <v>16</v>
      </c>
      <c r="I1603" s="4" t="s">
        <v>2253</v>
      </c>
      <c r="J1603" s="4" t="s">
        <v>2254</v>
      </c>
      <c r="K1603" s="6">
        <v>250000</v>
      </c>
      <c r="L1603" s="6">
        <v>107000</v>
      </c>
      <c r="M1603" s="6">
        <v>101754</v>
      </c>
      <c r="N1603" s="11">
        <v>65467</v>
      </c>
      <c r="O1603" s="9">
        <v>26.2</v>
      </c>
      <c r="P1603" s="9">
        <v>-38.799999999999997</v>
      </c>
      <c r="Q1603" s="4" t="s">
        <v>2255</v>
      </c>
      <c r="R1603" s="4"/>
      <c r="S1603" s="1"/>
    </row>
    <row r="1604" spans="1:19" ht="28.5">
      <c r="A1604" s="4" t="s">
        <v>2256</v>
      </c>
      <c r="B1604" s="5" t="s">
        <v>2236</v>
      </c>
      <c r="C1604" s="6">
        <v>311952858</v>
      </c>
      <c r="D1604" s="6">
        <v>447577635</v>
      </c>
      <c r="E1604" s="6">
        <v>135624777</v>
      </c>
      <c r="F1604" s="8">
        <v>43.5</v>
      </c>
      <c r="G1604" s="6">
        <v>1411253598</v>
      </c>
      <c r="H1604" s="8">
        <v>31.7</v>
      </c>
      <c r="I1604" s="4" t="s">
        <v>16</v>
      </c>
      <c r="J1604" s="4" t="s">
        <v>16</v>
      </c>
      <c r="K1604" s="6"/>
      <c r="L1604" s="6"/>
      <c r="M1604" s="6"/>
      <c r="N1604" s="11"/>
      <c r="O1604" s="7" t="s">
        <v>16</v>
      </c>
      <c r="P1604" s="7" t="s">
        <v>16</v>
      </c>
      <c r="Q1604" s="4" t="s">
        <v>16</v>
      </c>
      <c r="R1604" s="4"/>
      <c r="S1604" s="1"/>
    </row>
    <row r="1605" spans="1:19" ht="28.5">
      <c r="A1605" s="1"/>
      <c r="B1605" s="5" t="s">
        <v>16</v>
      </c>
      <c r="C1605" s="6"/>
      <c r="D1605" s="6"/>
      <c r="E1605" s="6"/>
      <c r="F1605" s="7" t="s">
        <v>16</v>
      </c>
      <c r="G1605" s="6"/>
      <c r="H1605" s="7" t="s">
        <v>16</v>
      </c>
      <c r="I1605" s="4" t="s">
        <v>2257</v>
      </c>
      <c r="J1605" s="4" t="s">
        <v>86</v>
      </c>
      <c r="K1605" s="6">
        <v>130082</v>
      </c>
      <c r="L1605" s="6">
        <v>45082</v>
      </c>
      <c r="M1605" s="6">
        <v>33795</v>
      </c>
      <c r="N1605" s="11">
        <v>43394</v>
      </c>
      <c r="O1605" s="9">
        <v>33.4</v>
      </c>
      <c r="P1605" s="9">
        <v>-3.7</v>
      </c>
      <c r="Q1605" s="4" t="s">
        <v>3637</v>
      </c>
      <c r="R1605" s="4"/>
      <c r="S1605" s="1"/>
    </row>
    <row r="1606" spans="1:19">
      <c r="A1606" s="1"/>
      <c r="B1606" s="5" t="s">
        <v>16</v>
      </c>
      <c r="C1606" s="6"/>
      <c r="D1606" s="6"/>
      <c r="E1606" s="6"/>
      <c r="F1606" s="7" t="s">
        <v>16</v>
      </c>
      <c r="G1606" s="6"/>
      <c r="H1606" s="7" t="s">
        <v>16</v>
      </c>
      <c r="I1606" s="4" t="s">
        <v>2258</v>
      </c>
      <c r="J1606" s="4" t="s">
        <v>152</v>
      </c>
      <c r="K1606" s="6">
        <v>567</v>
      </c>
      <c r="L1606" s="6">
        <v>170</v>
      </c>
      <c r="M1606" s="6">
        <v>105</v>
      </c>
      <c r="N1606" s="11">
        <v>38</v>
      </c>
      <c r="O1606" s="9">
        <v>6.7</v>
      </c>
      <c r="P1606" s="9">
        <v>-77.599999999999994</v>
      </c>
      <c r="Q1606" s="4" t="s">
        <v>3638</v>
      </c>
      <c r="R1606" s="4"/>
      <c r="S1606" s="1"/>
    </row>
    <row r="1607" spans="1:19" ht="28.5">
      <c r="A1607" s="1"/>
      <c r="B1607" s="5" t="s">
        <v>16</v>
      </c>
      <c r="C1607" s="6"/>
      <c r="D1607" s="6"/>
      <c r="E1607" s="6"/>
      <c r="F1607" s="7" t="s">
        <v>16</v>
      </c>
      <c r="G1607" s="6"/>
      <c r="H1607" s="7" t="s">
        <v>16</v>
      </c>
      <c r="I1607" s="4" t="s">
        <v>2259</v>
      </c>
      <c r="J1607" s="4" t="s">
        <v>1393</v>
      </c>
      <c r="K1607" s="6">
        <v>110082</v>
      </c>
      <c r="L1607" s="6">
        <v>78000</v>
      </c>
      <c r="M1607" s="6">
        <v>63955</v>
      </c>
      <c r="N1607" s="11">
        <v>27330</v>
      </c>
      <c r="O1607" s="7" t="s">
        <v>57</v>
      </c>
      <c r="P1607" s="9">
        <v>-65</v>
      </c>
      <c r="Q1607" s="4" t="s">
        <v>3639</v>
      </c>
      <c r="R1607" s="4"/>
      <c r="S1607" s="1"/>
    </row>
    <row r="1608" spans="1:19" ht="28.5">
      <c r="A1608" s="1"/>
      <c r="B1608" s="5" t="s">
        <v>16</v>
      </c>
      <c r="C1608" s="6"/>
      <c r="D1608" s="6"/>
      <c r="E1608" s="6"/>
      <c r="F1608" s="7" t="s">
        <v>16</v>
      </c>
      <c r="G1608" s="6"/>
      <c r="H1608" s="7" t="s">
        <v>16</v>
      </c>
      <c r="I1608" s="4" t="s">
        <v>2260</v>
      </c>
      <c r="J1608" s="4" t="s">
        <v>248</v>
      </c>
      <c r="K1608" s="6">
        <v>107</v>
      </c>
      <c r="L1608" s="6">
        <v>45</v>
      </c>
      <c r="M1608" s="6">
        <v>45</v>
      </c>
      <c r="N1608" s="11">
        <v>37</v>
      </c>
      <c r="O1608" s="9">
        <v>34.6</v>
      </c>
      <c r="P1608" s="9">
        <v>-17.8</v>
      </c>
      <c r="Q1608" s="4" t="s">
        <v>3640</v>
      </c>
      <c r="R1608" s="4"/>
      <c r="S1608" s="1"/>
    </row>
    <row r="1609" spans="1:19" ht="42.75">
      <c r="A1609" s="1"/>
      <c r="B1609" s="5" t="s">
        <v>16</v>
      </c>
      <c r="C1609" s="6"/>
      <c r="D1609" s="6"/>
      <c r="E1609" s="6"/>
      <c r="F1609" s="7" t="s">
        <v>16</v>
      </c>
      <c r="G1609" s="6"/>
      <c r="H1609" s="7" t="s">
        <v>16</v>
      </c>
      <c r="I1609" s="4" t="s">
        <v>2261</v>
      </c>
      <c r="J1609" s="4" t="s">
        <v>159</v>
      </c>
      <c r="K1609" s="6">
        <v>267</v>
      </c>
      <c r="L1609" s="6">
        <v>80</v>
      </c>
      <c r="M1609" s="6">
        <v>75</v>
      </c>
      <c r="N1609" s="11">
        <v>73</v>
      </c>
      <c r="O1609" s="9">
        <v>27.3</v>
      </c>
      <c r="P1609" s="9">
        <v>-8.6999999999999993</v>
      </c>
      <c r="Q1609" s="4" t="s">
        <v>3640</v>
      </c>
      <c r="R1609" s="4"/>
      <c r="S1609" s="1"/>
    </row>
    <row r="1610" spans="1:19" ht="42.75">
      <c r="A1610" s="1"/>
      <c r="B1610" s="5" t="s">
        <v>16</v>
      </c>
      <c r="C1610" s="6"/>
      <c r="D1610" s="6"/>
      <c r="E1610" s="6"/>
      <c r="F1610" s="7" t="s">
        <v>16</v>
      </c>
      <c r="G1610" s="6"/>
      <c r="H1610" s="7" t="s">
        <v>16</v>
      </c>
      <c r="I1610" s="4" t="s">
        <v>2262</v>
      </c>
      <c r="J1610" s="4" t="s">
        <v>2240</v>
      </c>
      <c r="K1610" s="6">
        <v>1600818</v>
      </c>
      <c r="L1610" s="6">
        <v>600000</v>
      </c>
      <c r="M1610" s="6">
        <v>497857</v>
      </c>
      <c r="N1610" s="11">
        <v>350700</v>
      </c>
      <c r="O1610" s="9">
        <v>21.9</v>
      </c>
      <c r="P1610" s="9">
        <v>-41.5</v>
      </c>
      <c r="Q1610" s="4" t="s">
        <v>3641</v>
      </c>
      <c r="R1610" s="4"/>
      <c r="S1610" s="1"/>
    </row>
    <row r="1611" spans="1:19" ht="57">
      <c r="A1611" s="1"/>
      <c r="B1611" s="5" t="s">
        <v>16</v>
      </c>
      <c r="C1611" s="6"/>
      <c r="D1611" s="6"/>
      <c r="E1611" s="6"/>
      <c r="F1611" s="7" t="s">
        <v>16</v>
      </c>
      <c r="G1611" s="6"/>
      <c r="H1611" s="7" t="s">
        <v>16</v>
      </c>
      <c r="I1611" s="4" t="s">
        <v>2263</v>
      </c>
      <c r="J1611" s="4" t="s">
        <v>172</v>
      </c>
      <c r="K1611" s="6">
        <v>150017</v>
      </c>
      <c r="L1611" s="6">
        <v>40017</v>
      </c>
      <c r="M1611" s="6">
        <v>23470</v>
      </c>
      <c r="N1611" s="11">
        <v>37048</v>
      </c>
      <c r="O1611" s="9">
        <v>24.7</v>
      </c>
      <c r="P1611" s="9">
        <v>-7.4</v>
      </c>
      <c r="Q1611" s="4" t="s">
        <v>3642</v>
      </c>
      <c r="R1611" s="4"/>
      <c r="S1611" s="1"/>
    </row>
    <row r="1612" spans="1:19">
      <c r="A1612" s="4" t="s">
        <v>2264</v>
      </c>
      <c r="B1612" s="5" t="s">
        <v>2236</v>
      </c>
      <c r="C1612" s="6">
        <v>88260537</v>
      </c>
      <c r="D1612" s="6">
        <v>109865500</v>
      </c>
      <c r="E1612" s="6">
        <v>21604963</v>
      </c>
      <c r="F1612" s="8">
        <v>24.5</v>
      </c>
      <c r="G1612" s="6">
        <v>263606401</v>
      </c>
      <c r="H1612" s="8">
        <v>41.7</v>
      </c>
      <c r="I1612" s="4" t="s">
        <v>16</v>
      </c>
      <c r="J1612" s="4" t="s">
        <v>16</v>
      </c>
      <c r="K1612" s="6"/>
      <c r="L1612" s="6"/>
      <c r="M1612" s="6"/>
      <c r="N1612" s="11"/>
      <c r="O1612" s="7" t="s">
        <v>16</v>
      </c>
      <c r="P1612" s="7" t="s">
        <v>16</v>
      </c>
      <c r="Q1612" s="4" t="s">
        <v>16</v>
      </c>
      <c r="R1612" s="4"/>
      <c r="S1612" s="1"/>
    </row>
    <row r="1613" spans="1:19" ht="28.5">
      <c r="A1613" s="1"/>
      <c r="B1613" s="5" t="s">
        <v>16</v>
      </c>
      <c r="C1613" s="6"/>
      <c r="D1613" s="6"/>
      <c r="E1613" s="6"/>
      <c r="F1613" s="7" t="s">
        <v>16</v>
      </c>
      <c r="G1613" s="6"/>
      <c r="H1613" s="7" t="s">
        <v>16</v>
      </c>
      <c r="I1613" s="4" t="s">
        <v>2265</v>
      </c>
      <c r="J1613" s="4" t="s">
        <v>159</v>
      </c>
      <c r="K1613" s="6">
        <v>503</v>
      </c>
      <c r="L1613" s="6">
        <v>193</v>
      </c>
      <c r="M1613" s="6">
        <v>148</v>
      </c>
      <c r="N1613" s="11">
        <v>175</v>
      </c>
      <c r="O1613" s="9">
        <v>34.799999999999997</v>
      </c>
      <c r="P1613" s="9">
        <v>-9.3000000000000007</v>
      </c>
      <c r="Q1613" s="4" t="s">
        <v>3643</v>
      </c>
      <c r="R1613" s="4"/>
      <c r="S1613" s="1"/>
    </row>
    <row r="1614" spans="1:19" ht="28.5">
      <c r="A1614" s="1"/>
      <c r="B1614" s="5" t="s">
        <v>16</v>
      </c>
      <c r="C1614" s="6"/>
      <c r="D1614" s="6"/>
      <c r="E1614" s="6"/>
      <c r="F1614" s="7" t="s">
        <v>16</v>
      </c>
      <c r="G1614" s="6"/>
      <c r="H1614" s="7" t="s">
        <v>16</v>
      </c>
      <c r="I1614" s="4" t="s">
        <v>2266</v>
      </c>
      <c r="J1614" s="4" t="s">
        <v>2267</v>
      </c>
      <c r="K1614" s="6">
        <v>1008000</v>
      </c>
      <c r="L1614" s="6">
        <v>408000</v>
      </c>
      <c r="M1614" s="6">
        <v>352998</v>
      </c>
      <c r="N1614" s="11">
        <v>368029</v>
      </c>
      <c r="O1614" s="9">
        <v>36.5</v>
      </c>
      <c r="P1614" s="9">
        <v>-9.8000000000000007</v>
      </c>
      <c r="Q1614" s="4" t="s">
        <v>3644</v>
      </c>
      <c r="R1614" s="4"/>
      <c r="S1614" s="1"/>
    </row>
    <row r="1615" spans="1:19" s="23" customFormat="1" ht="30">
      <c r="A1615" s="19" t="s">
        <v>2268</v>
      </c>
      <c r="B1615" s="13" t="s">
        <v>16</v>
      </c>
      <c r="C1615" s="20"/>
      <c r="D1615" s="20"/>
      <c r="E1615" s="20"/>
      <c r="F1615" s="21" t="s">
        <v>16</v>
      </c>
      <c r="G1615" s="20"/>
      <c r="H1615" s="21" t="s">
        <v>16</v>
      </c>
      <c r="I1615" s="19" t="s">
        <v>16</v>
      </c>
      <c r="J1615" s="19" t="s">
        <v>16</v>
      </c>
      <c r="K1615" s="20"/>
      <c r="L1615" s="20"/>
      <c r="M1615" s="20"/>
      <c r="N1615" s="22"/>
      <c r="O1615" s="21" t="s">
        <v>16</v>
      </c>
      <c r="P1615" s="21" t="s">
        <v>16</v>
      </c>
      <c r="Q1615" s="19" t="s">
        <v>16</v>
      </c>
      <c r="R1615" s="19"/>
      <c r="S1615" s="18"/>
    </row>
    <row r="1616" spans="1:19" ht="28.5">
      <c r="A1616" s="4" t="s">
        <v>2269</v>
      </c>
      <c r="B1616" s="5" t="s">
        <v>92</v>
      </c>
      <c r="C1616" s="6">
        <v>81183638627</v>
      </c>
      <c r="D1616" s="6">
        <v>114524114799</v>
      </c>
      <c r="E1616" s="6">
        <v>33340476172</v>
      </c>
      <c r="F1616" s="8">
        <v>41.1</v>
      </c>
      <c r="G1616" s="6">
        <v>212328687121</v>
      </c>
      <c r="H1616" s="8">
        <v>53.9</v>
      </c>
      <c r="I1616" s="4" t="s">
        <v>16</v>
      </c>
      <c r="J1616" s="4" t="s">
        <v>16</v>
      </c>
      <c r="K1616" s="6"/>
      <c r="L1616" s="6"/>
      <c r="M1616" s="6"/>
      <c r="N1616" s="11"/>
      <c r="O1616" s="7" t="s">
        <v>16</v>
      </c>
      <c r="P1616" s="7" t="s">
        <v>16</v>
      </c>
      <c r="Q1616" s="4" t="s">
        <v>16</v>
      </c>
      <c r="R1616" s="4"/>
      <c r="S1616" s="1"/>
    </row>
    <row r="1617" spans="1:20">
      <c r="A1617" s="4" t="s">
        <v>2270</v>
      </c>
      <c r="B1617" s="5" t="s">
        <v>16</v>
      </c>
      <c r="C1617" s="6"/>
      <c r="D1617" s="6"/>
      <c r="E1617" s="6"/>
      <c r="F1617" s="7" t="s">
        <v>16</v>
      </c>
      <c r="G1617" s="6"/>
      <c r="H1617" s="7" t="s">
        <v>16</v>
      </c>
      <c r="I1617" s="4" t="s">
        <v>93</v>
      </c>
      <c r="J1617" s="4" t="s">
        <v>94</v>
      </c>
      <c r="K1617" s="6">
        <v>1759521</v>
      </c>
      <c r="L1617" s="6">
        <v>1759543</v>
      </c>
      <c r="M1617" s="6">
        <v>1755295</v>
      </c>
      <c r="N1617" s="11">
        <v>1759544</v>
      </c>
      <c r="O1617" s="7" t="s">
        <v>57</v>
      </c>
      <c r="P1617" s="9">
        <v>0</v>
      </c>
      <c r="Q1617" s="4" t="s">
        <v>16</v>
      </c>
      <c r="R1617" s="4"/>
      <c r="S1617" s="1"/>
    </row>
    <row r="1618" spans="1:20">
      <c r="A1618" s="1"/>
      <c r="B1618" s="5" t="s">
        <v>16</v>
      </c>
      <c r="C1618" s="6"/>
      <c r="D1618" s="6"/>
      <c r="E1618" s="6"/>
      <c r="F1618" s="7" t="s">
        <v>16</v>
      </c>
      <c r="G1618" s="6"/>
      <c r="H1618" s="7" t="s">
        <v>16</v>
      </c>
      <c r="I1618" s="4" t="s">
        <v>95</v>
      </c>
      <c r="J1618" s="4" t="s">
        <v>96</v>
      </c>
      <c r="K1618" s="6">
        <v>1352669</v>
      </c>
      <c r="L1618" s="6">
        <v>1352567</v>
      </c>
      <c r="M1618" s="6">
        <v>1342286</v>
      </c>
      <c r="N1618" s="11">
        <v>1353755</v>
      </c>
      <c r="O1618" s="7" t="s">
        <v>57</v>
      </c>
      <c r="P1618" s="9">
        <v>0.1</v>
      </c>
      <c r="Q1618" s="29" t="s">
        <v>2271</v>
      </c>
      <c r="R1618" s="29"/>
      <c r="S1618" s="33"/>
      <c r="T1618" s="43"/>
    </row>
    <row r="1619" spans="1:20" ht="28.5">
      <c r="A1619" s="4" t="s">
        <v>2272</v>
      </c>
      <c r="B1619" s="5" t="s">
        <v>92</v>
      </c>
      <c r="C1619" s="6">
        <v>45558397049</v>
      </c>
      <c r="D1619" s="6">
        <v>72455321572</v>
      </c>
      <c r="E1619" s="6">
        <v>26896924523</v>
      </c>
      <c r="F1619" s="8">
        <v>59</v>
      </c>
      <c r="G1619" s="6">
        <v>130164524333</v>
      </c>
      <c r="H1619" s="8">
        <v>55.7</v>
      </c>
      <c r="I1619" s="4" t="s">
        <v>16</v>
      </c>
      <c r="J1619" s="4" t="s">
        <v>16</v>
      </c>
      <c r="K1619" s="6"/>
      <c r="L1619" s="6"/>
      <c r="M1619" s="6"/>
      <c r="N1619" s="11"/>
      <c r="O1619" s="7" t="s">
        <v>16</v>
      </c>
      <c r="P1619" s="7" t="s">
        <v>16</v>
      </c>
      <c r="Q1619" s="4" t="s">
        <v>16</v>
      </c>
      <c r="R1619" s="4"/>
      <c r="S1619" s="1"/>
    </row>
    <row r="1620" spans="1:20">
      <c r="A1620" s="4" t="s">
        <v>2270</v>
      </c>
      <c r="B1620" s="5" t="s">
        <v>16</v>
      </c>
      <c r="C1620" s="6"/>
      <c r="D1620" s="6"/>
      <c r="E1620" s="6"/>
      <c r="F1620" s="7" t="s">
        <v>16</v>
      </c>
      <c r="G1620" s="6"/>
      <c r="H1620" s="7" t="s">
        <v>16</v>
      </c>
      <c r="I1620" s="4" t="s">
        <v>93</v>
      </c>
      <c r="J1620" s="4" t="s">
        <v>94</v>
      </c>
      <c r="K1620" s="6">
        <v>2849389</v>
      </c>
      <c r="L1620" s="6">
        <v>2767683</v>
      </c>
      <c r="M1620" s="6">
        <v>2406810</v>
      </c>
      <c r="N1620" s="11">
        <v>2769107</v>
      </c>
      <c r="O1620" s="7" t="s">
        <v>57</v>
      </c>
      <c r="P1620" s="9">
        <v>0.1</v>
      </c>
      <c r="Q1620" s="29" t="s">
        <v>2271</v>
      </c>
      <c r="R1620" s="29"/>
      <c r="S1620" s="33"/>
      <c r="T1620" s="43"/>
    </row>
    <row r="1621" spans="1:20">
      <c r="A1621" s="1"/>
      <c r="B1621" s="5" t="s">
        <v>16</v>
      </c>
      <c r="C1621" s="6"/>
      <c r="D1621" s="6"/>
      <c r="E1621" s="6"/>
      <c r="F1621" s="7" t="s">
        <v>16</v>
      </c>
      <c r="G1621" s="6"/>
      <c r="H1621" s="7" t="s">
        <v>16</v>
      </c>
      <c r="I1621" s="4" t="s">
        <v>95</v>
      </c>
      <c r="J1621" s="4" t="s">
        <v>96</v>
      </c>
      <c r="K1621" s="6">
        <v>170683</v>
      </c>
      <c r="L1621" s="6">
        <v>170278</v>
      </c>
      <c r="M1621" s="6">
        <v>170063</v>
      </c>
      <c r="N1621" s="11">
        <v>170775</v>
      </c>
      <c r="O1621" s="7" t="s">
        <v>57</v>
      </c>
      <c r="P1621" s="9">
        <v>0.3</v>
      </c>
      <c r="Q1621" s="29" t="s">
        <v>2271</v>
      </c>
      <c r="R1621" s="29"/>
      <c r="S1621" s="33"/>
      <c r="T1621" s="43"/>
    </row>
    <row r="1622" spans="1:20" ht="28.5">
      <c r="A1622" s="4" t="s">
        <v>2273</v>
      </c>
      <c r="B1622" s="5" t="s">
        <v>92</v>
      </c>
      <c r="C1622" s="6">
        <v>322457535</v>
      </c>
      <c r="D1622" s="6">
        <v>291148112</v>
      </c>
      <c r="E1622" s="6">
        <v>-31309423</v>
      </c>
      <c r="F1622" s="8">
        <v>-9.6999999999999993</v>
      </c>
      <c r="G1622" s="6">
        <v>697899000</v>
      </c>
      <c r="H1622" s="8">
        <v>41.7</v>
      </c>
      <c r="I1622" s="4" t="s">
        <v>16</v>
      </c>
      <c r="J1622" s="4" t="s">
        <v>16</v>
      </c>
      <c r="K1622" s="6"/>
      <c r="L1622" s="6"/>
      <c r="M1622" s="6"/>
      <c r="N1622" s="11"/>
      <c r="O1622" s="7" t="s">
        <v>16</v>
      </c>
      <c r="P1622" s="7" t="s">
        <v>16</v>
      </c>
      <c r="Q1622" s="4" t="s">
        <v>16</v>
      </c>
      <c r="R1622" s="4"/>
      <c r="S1622" s="1"/>
    </row>
    <row r="1623" spans="1:20" ht="28.5">
      <c r="A1623" s="4" t="s">
        <v>2270</v>
      </c>
      <c r="B1623" s="5" t="s">
        <v>16</v>
      </c>
      <c r="C1623" s="6"/>
      <c r="D1623" s="6"/>
      <c r="E1623" s="6"/>
      <c r="F1623" s="7" t="s">
        <v>16</v>
      </c>
      <c r="G1623" s="6"/>
      <c r="H1623" s="7" t="s">
        <v>16</v>
      </c>
      <c r="I1623" s="4" t="s">
        <v>2274</v>
      </c>
      <c r="J1623" s="4" t="s">
        <v>1666</v>
      </c>
      <c r="K1623" s="6">
        <v>184976</v>
      </c>
      <c r="L1623" s="6">
        <v>92334</v>
      </c>
      <c r="M1623" s="6">
        <v>85438</v>
      </c>
      <c r="N1623" s="11">
        <v>74827</v>
      </c>
      <c r="O1623" s="9">
        <v>40.5</v>
      </c>
      <c r="P1623" s="9">
        <v>-19</v>
      </c>
      <c r="Q1623" s="29" t="s">
        <v>3412</v>
      </c>
      <c r="R1623" s="29"/>
      <c r="S1623" s="33"/>
      <c r="T1623" s="43"/>
    </row>
    <row r="1624" spans="1:20">
      <c r="A1624" s="1"/>
      <c r="B1624" s="5" t="s">
        <v>16</v>
      </c>
      <c r="C1624" s="6"/>
      <c r="D1624" s="6"/>
      <c r="E1624" s="6"/>
      <c r="F1624" s="7" t="s">
        <v>16</v>
      </c>
      <c r="G1624" s="6"/>
      <c r="H1624" s="7" t="s">
        <v>16</v>
      </c>
      <c r="I1624" s="4" t="s">
        <v>2275</v>
      </c>
      <c r="J1624" s="4" t="s">
        <v>1666</v>
      </c>
      <c r="K1624" s="6">
        <v>90629</v>
      </c>
      <c r="L1624" s="6">
        <v>92424</v>
      </c>
      <c r="M1624" s="6">
        <v>99544</v>
      </c>
      <c r="N1624" s="11">
        <v>92609</v>
      </c>
      <c r="O1624" s="7" t="s">
        <v>57</v>
      </c>
      <c r="P1624" s="9">
        <v>0.2</v>
      </c>
      <c r="Q1624" s="29" t="s">
        <v>2271</v>
      </c>
      <c r="R1624" s="29"/>
      <c r="S1624" s="33"/>
      <c r="T1624" s="43"/>
    </row>
    <row r="1625" spans="1:20">
      <c r="A1625" s="4" t="s">
        <v>2276</v>
      </c>
      <c r="B1625" s="5" t="s">
        <v>92</v>
      </c>
      <c r="C1625" s="6">
        <v>212476791</v>
      </c>
      <c r="D1625" s="6">
        <v>184116214</v>
      </c>
      <c r="E1625" s="6">
        <v>-28360577</v>
      </c>
      <c r="F1625" s="8">
        <v>-13.3</v>
      </c>
      <c r="G1625" s="6">
        <v>423979998</v>
      </c>
      <c r="H1625" s="8">
        <v>43.4</v>
      </c>
      <c r="I1625" s="4" t="s">
        <v>16</v>
      </c>
      <c r="J1625" s="4" t="s">
        <v>16</v>
      </c>
      <c r="K1625" s="6"/>
      <c r="L1625" s="6"/>
      <c r="M1625" s="6"/>
      <c r="N1625" s="11"/>
      <c r="O1625" s="7" t="s">
        <v>16</v>
      </c>
      <c r="P1625" s="7" t="s">
        <v>16</v>
      </c>
      <c r="Q1625" s="4" t="s">
        <v>16</v>
      </c>
      <c r="R1625" s="4"/>
      <c r="S1625" s="1"/>
    </row>
    <row r="1626" spans="1:20" ht="28.5">
      <c r="A1626" s="4" t="s">
        <v>2270</v>
      </c>
      <c r="B1626" s="5" t="s">
        <v>16</v>
      </c>
      <c r="C1626" s="6"/>
      <c r="D1626" s="6"/>
      <c r="E1626" s="6"/>
      <c r="F1626" s="7" t="s">
        <v>16</v>
      </c>
      <c r="G1626" s="6"/>
      <c r="H1626" s="7" t="s">
        <v>16</v>
      </c>
      <c r="I1626" s="4" t="s">
        <v>2277</v>
      </c>
      <c r="J1626" s="4" t="s">
        <v>1393</v>
      </c>
      <c r="K1626" s="6">
        <v>71738</v>
      </c>
      <c r="L1626" s="6">
        <v>71682</v>
      </c>
      <c r="M1626" s="6">
        <v>79417</v>
      </c>
      <c r="N1626" s="11">
        <v>68702</v>
      </c>
      <c r="O1626" s="7" t="s">
        <v>57</v>
      </c>
      <c r="P1626" s="9">
        <v>-4.2</v>
      </c>
      <c r="Q1626" s="29" t="s">
        <v>2271</v>
      </c>
      <c r="R1626" s="29"/>
      <c r="S1626" s="33"/>
      <c r="T1626" s="43"/>
    </row>
    <row r="1627" spans="1:20" ht="28.5">
      <c r="A1627" s="4" t="s">
        <v>2278</v>
      </c>
      <c r="B1627" s="5" t="s">
        <v>92</v>
      </c>
      <c r="C1627" s="6">
        <v>10190957273</v>
      </c>
      <c r="D1627" s="6">
        <v>11700334244</v>
      </c>
      <c r="E1627" s="6">
        <v>1509376971</v>
      </c>
      <c r="F1627" s="8">
        <v>14.8</v>
      </c>
      <c r="G1627" s="6">
        <v>19960555000</v>
      </c>
      <c r="H1627" s="8">
        <v>58.6</v>
      </c>
      <c r="I1627" s="4" t="s">
        <v>16</v>
      </c>
      <c r="J1627" s="4" t="s">
        <v>16</v>
      </c>
      <c r="K1627" s="6"/>
      <c r="L1627" s="6"/>
      <c r="M1627" s="6"/>
      <c r="N1627" s="11"/>
      <c r="O1627" s="7" t="s">
        <v>16</v>
      </c>
      <c r="P1627" s="7" t="s">
        <v>16</v>
      </c>
      <c r="Q1627" s="4" t="s">
        <v>16</v>
      </c>
      <c r="R1627" s="4"/>
      <c r="S1627" s="1"/>
    </row>
    <row r="1628" spans="1:20">
      <c r="A1628" s="4" t="s">
        <v>2270</v>
      </c>
      <c r="B1628" s="5" t="s">
        <v>16</v>
      </c>
      <c r="C1628" s="6"/>
      <c r="D1628" s="6"/>
      <c r="E1628" s="6"/>
      <c r="F1628" s="7" t="s">
        <v>16</v>
      </c>
      <c r="G1628" s="6"/>
      <c r="H1628" s="7" t="s">
        <v>16</v>
      </c>
      <c r="I1628" s="4" t="s">
        <v>2279</v>
      </c>
      <c r="J1628" s="4" t="s">
        <v>1666</v>
      </c>
      <c r="K1628" s="6">
        <v>210</v>
      </c>
      <c r="L1628" s="6">
        <v>106</v>
      </c>
      <c r="M1628" s="6">
        <v>90</v>
      </c>
      <c r="N1628" s="11">
        <v>104</v>
      </c>
      <c r="O1628" s="9">
        <v>49.5</v>
      </c>
      <c r="P1628" s="9">
        <v>-1.9</v>
      </c>
      <c r="Q1628" s="29" t="s">
        <v>2271</v>
      </c>
      <c r="R1628" s="29"/>
      <c r="S1628" s="33"/>
      <c r="T1628" s="43"/>
    </row>
    <row r="1629" spans="1:20">
      <c r="A1629" s="1"/>
      <c r="B1629" s="5" t="s">
        <v>16</v>
      </c>
      <c r="C1629" s="6"/>
      <c r="D1629" s="6"/>
      <c r="E1629" s="6"/>
      <c r="F1629" s="7" t="s">
        <v>16</v>
      </c>
      <c r="G1629" s="6"/>
      <c r="H1629" s="7" t="s">
        <v>16</v>
      </c>
      <c r="I1629" s="4" t="s">
        <v>2280</v>
      </c>
      <c r="J1629" s="4" t="s">
        <v>1393</v>
      </c>
      <c r="K1629" s="6">
        <v>3184027</v>
      </c>
      <c r="L1629" s="6">
        <v>3224227</v>
      </c>
      <c r="M1629" s="6">
        <v>3713604</v>
      </c>
      <c r="N1629" s="11">
        <v>3216979</v>
      </c>
      <c r="O1629" s="7" t="s">
        <v>57</v>
      </c>
      <c r="P1629" s="9">
        <v>-0.2</v>
      </c>
      <c r="Q1629" s="29" t="s">
        <v>2271</v>
      </c>
      <c r="R1629" s="29"/>
      <c r="S1629" s="33"/>
      <c r="T1629" s="43"/>
    </row>
    <row r="1630" spans="1:20">
      <c r="A1630" s="1"/>
      <c r="B1630" s="5" t="s">
        <v>16</v>
      </c>
      <c r="C1630" s="6"/>
      <c r="D1630" s="6"/>
      <c r="E1630" s="6"/>
      <c r="F1630" s="7" t="s">
        <v>16</v>
      </c>
      <c r="G1630" s="6"/>
      <c r="H1630" s="7" t="s">
        <v>16</v>
      </c>
      <c r="I1630" s="4" t="s">
        <v>2281</v>
      </c>
      <c r="J1630" s="4" t="s">
        <v>1393</v>
      </c>
      <c r="K1630" s="6">
        <v>86128</v>
      </c>
      <c r="L1630" s="6">
        <v>85945</v>
      </c>
      <c r="M1630" s="6">
        <v>83796</v>
      </c>
      <c r="N1630" s="11">
        <v>85942</v>
      </c>
      <c r="O1630" s="7" t="s">
        <v>57</v>
      </c>
      <c r="P1630" s="9">
        <v>0</v>
      </c>
      <c r="Q1630" s="4" t="s">
        <v>16</v>
      </c>
      <c r="R1630" s="4"/>
      <c r="S1630" s="1"/>
    </row>
    <row r="1631" spans="1:20">
      <c r="A1631" s="1"/>
      <c r="B1631" s="5" t="s">
        <v>16</v>
      </c>
      <c r="C1631" s="6"/>
      <c r="D1631" s="6"/>
      <c r="E1631" s="6"/>
      <c r="F1631" s="7" t="s">
        <v>16</v>
      </c>
      <c r="G1631" s="6"/>
      <c r="H1631" s="7" t="s">
        <v>16</v>
      </c>
      <c r="I1631" s="4" t="s">
        <v>2282</v>
      </c>
      <c r="J1631" s="4" t="s">
        <v>1393</v>
      </c>
      <c r="K1631" s="6">
        <v>94116</v>
      </c>
      <c r="L1631" s="6">
        <v>46884</v>
      </c>
      <c r="M1631" s="6">
        <v>46373</v>
      </c>
      <c r="N1631" s="11">
        <v>47060</v>
      </c>
      <c r="O1631" s="9">
        <v>50</v>
      </c>
      <c r="P1631" s="9">
        <v>0.4</v>
      </c>
      <c r="Q1631" s="29" t="s">
        <v>2271</v>
      </c>
      <c r="R1631" s="29"/>
      <c r="S1631" s="33"/>
      <c r="T1631" s="43"/>
    </row>
    <row r="1632" spans="1:20" ht="28.5">
      <c r="A1632" s="1"/>
      <c r="B1632" s="5" t="s">
        <v>16</v>
      </c>
      <c r="C1632" s="6"/>
      <c r="D1632" s="6"/>
      <c r="E1632" s="6"/>
      <c r="F1632" s="7" t="s">
        <v>16</v>
      </c>
      <c r="G1632" s="6"/>
      <c r="H1632" s="7" t="s">
        <v>16</v>
      </c>
      <c r="I1632" s="4" t="s">
        <v>2283</v>
      </c>
      <c r="J1632" s="4" t="s">
        <v>1666</v>
      </c>
      <c r="K1632" s="6">
        <v>36288</v>
      </c>
      <c r="L1632" s="6">
        <v>18306</v>
      </c>
      <c r="M1632" s="6">
        <v>19380</v>
      </c>
      <c r="N1632" s="11">
        <v>16360</v>
      </c>
      <c r="O1632" s="9">
        <v>45.1</v>
      </c>
      <c r="P1632" s="9">
        <v>-10.6</v>
      </c>
      <c r="Q1632" s="29" t="s">
        <v>3412</v>
      </c>
      <c r="R1632" s="29"/>
      <c r="S1632" s="33"/>
      <c r="T1632" s="43"/>
    </row>
    <row r="1633" spans="1:20" ht="28.5">
      <c r="A1633" s="1"/>
      <c r="B1633" s="5" t="s">
        <v>16</v>
      </c>
      <c r="C1633" s="6"/>
      <c r="D1633" s="6"/>
      <c r="E1633" s="6"/>
      <c r="F1633" s="7" t="s">
        <v>16</v>
      </c>
      <c r="G1633" s="6"/>
      <c r="H1633" s="7" t="s">
        <v>16</v>
      </c>
      <c r="I1633" s="4" t="s">
        <v>2284</v>
      </c>
      <c r="J1633" s="4" t="s">
        <v>1666</v>
      </c>
      <c r="K1633" s="6">
        <v>141566</v>
      </c>
      <c r="L1633" s="6">
        <v>69256</v>
      </c>
      <c r="M1633" s="6">
        <v>64152</v>
      </c>
      <c r="N1633" s="11">
        <v>59554</v>
      </c>
      <c r="O1633" s="9">
        <v>42.1</v>
      </c>
      <c r="P1633" s="9">
        <v>-14</v>
      </c>
      <c r="Q1633" s="29" t="s">
        <v>3412</v>
      </c>
      <c r="R1633" s="29"/>
      <c r="S1633" s="33"/>
      <c r="T1633" s="43"/>
    </row>
    <row r="1634" spans="1:20">
      <c r="A1634" s="1"/>
      <c r="B1634" s="5" t="s">
        <v>16</v>
      </c>
      <c r="C1634" s="6"/>
      <c r="D1634" s="6"/>
      <c r="E1634" s="6"/>
      <c r="F1634" s="7" t="s">
        <v>16</v>
      </c>
      <c r="G1634" s="6"/>
      <c r="H1634" s="7" t="s">
        <v>16</v>
      </c>
      <c r="I1634" s="4" t="s">
        <v>2285</v>
      </c>
      <c r="J1634" s="4" t="s">
        <v>1393</v>
      </c>
      <c r="K1634" s="6">
        <v>64333</v>
      </c>
      <c r="L1634" s="6">
        <v>65403</v>
      </c>
      <c r="M1634" s="6">
        <v>71316</v>
      </c>
      <c r="N1634" s="11">
        <v>62191</v>
      </c>
      <c r="O1634" s="7" t="s">
        <v>57</v>
      </c>
      <c r="P1634" s="9">
        <v>-4.9000000000000004</v>
      </c>
      <c r="Q1634" s="29" t="s">
        <v>2271</v>
      </c>
      <c r="R1634" s="29"/>
      <c r="S1634" s="33"/>
      <c r="T1634" s="43"/>
    </row>
    <row r="1635" spans="1:20">
      <c r="A1635" s="1"/>
      <c r="B1635" s="5" t="s">
        <v>16</v>
      </c>
      <c r="C1635" s="6"/>
      <c r="D1635" s="6"/>
      <c r="E1635" s="6"/>
      <c r="F1635" s="7" t="s">
        <v>16</v>
      </c>
      <c r="G1635" s="6"/>
      <c r="H1635" s="7" t="s">
        <v>16</v>
      </c>
      <c r="I1635" s="4" t="s">
        <v>2286</v>
      </c>
      <c r="J1635" s="4" t="s">
        <v>1393</v>
      </c>
      <c r="K1635" s="6">
        <v>2357410</v>
      </c>
      <c r="L1635" s="6">
        <v>2250047</v>
      </c>
      <c r="M1635" s="6">
        <v>2836069</v>
      </c>
      <c r="N1635" s="11">
        <v>2671472</v>
      </c>
      <c r="O1635" s="9">
        <v>113.3</v>
      </c>
      <c r="P1635" s="9">
        <v>18.7</v>
      </c>
      <c r="Q1635" s="29" t="s">
        <v>3413</v>
      </c>
      <c r="R1635" s="29"/>
      <c r="S1635" s="33"/>
      <c r="T1635" s="43"/>
    </row>
    <row r="1636" spans="1:20" ht="28.5">
      <c r="A1636" s="4" t="s">
        <v>2287</v>
      </c>
      <c r="B1636" s="5" t="s">
        <v>92</v>
      </c>
      <c r="C1636" s="6">
        <v>1688408647</v>
      </c>
      <c r="D1636" s="6">
        <v>2247708455</v>
      </c>
      <c r="E1636" s="6">
        <v>559299808</v>
      </c>
      <c r="F1636" s="8">
        <v>33.1</v>
      </c>
      <c r="G1636" s="6">
        <v>4094199999</v>
      </c>
      <c r="H1636" s="8">
        <v>54.9</v>
      </c>
      <c r="I1636" s="4" t="s">
        <v>16</v>
      </c>
      <c r="J1636" s="4" t="s">
        <v>16</v>
      </c>
      <c r="K1636" s="6"/>
      <c r="L1636" s="6"/>
      <c r="M1636" s="6"/>
      <c r="N1636" s="11"/>
      <c r="O1636" s="7" t="s">
        <v>16</v>
      </c>
      <c r="P1636" s="7" t="s">
        <v>16</v>
      </c>
      <c r="Q1636" s="4" t="s">
        <v>16</v>
      </c>
      <c r="R1636" s="4"/>
      <c r="S1636" s="1"/>
    </row>
    <row r="1637" spans="1:20">
      <c r="A1637" s="4" t="s">
        <v>2270</v>
      </c>
      <c r="B1637" s="5" t="s">
        <v>16</v>
      </c>
      <c r="C1637" s="6"/>
      <c r="D1637" s="6"/>
      <c r="E1637" s="6"/>
      <c r="F1637" s="7" t="s">
        <v>16</v>
      </c>
      <c r="G1637" s="6"/>
      <c r="H1637" s="7" t="s">
        <v>16</v>
      </c>
      <c r="I1637" s="4" t="s">
        <v>2280</v>
      </c>
      <c r="J1637" s="4" t="s">
        <v>1393</v>
      </c>
      <c r="K1637" s="6">
        <v>177074</v>
      </c>
      <c r="L1637" s="6">
        <v>176746</v>
      </c>
      <c r="M1637" s="6">
        <v>178914</v>
      </c>
      <c r="N1637" s="11">
        <v>176478</v>
      </c>
      <c r="O1637" s="7" t="s">
        <v>57</v>
      </c>
      <c r="P1637" s="9">
        <v>-0.2</v>
      </c>
      <c r="Q1637" s="29" t="s">
        <v>2271</v>
      </c>
      <c r="R1637" s="29"/>
      <c r="S1637" s="33"/>
      <c r="T1637" s="43"/>
    </row>
    <row r="1638" spans="1:20">
      <c r="A1638" s="1"/>
      <c r="B1638" s="5" t="s">
        <v>16</v>
      </c>
      <c r="C1638" s="6"/>
      <c r="D1638" s="6"/>
      <c r="E1638" s="6"/>
      <c r="F1638" s="7" t="s">
        <v>16</v>
      </c>
      <c r="G1638" s="6"/>
      <c r="H1638" s="7" t="s">
        <v>16</v>
      </c>
      <c r="I1638" s="4" t="s">
        <v>2281</v>
      </c>
      <c r="J1638" s="4" t="s">
        <v>1393</v>
      </c>
      <c r="K1638" s="6">
        <v>86857</v>
      </c>
      <c r="L1638" s="6">
        <v>86710</v>
      </c>
      <c r="M1638" s="6">
        <v>83202</v>
      </c>
      <c r="N1638" s="11">
        <v>87180</v>
      </c>
      <c r="O1638" s="7" t="s">
        <v>57</v>
      </c>
      <c r="P1638" s="9">
        <v>0.5</v>
      </c>
      <c r="Q1638" s="29" t="s">
        <v>2271</v>
      </c>
      <c r="R1638" s="29"/>
      <c r="S1638" s="33"/>
      <c r="T1638" s="43"/>
    </row>
    <row r="1639" spans="1:20">
      <c r="A1639" s="1"/>
      <c r="B1639" s="5" t="s">
        <v>16</v>
      </c>
      <c r="C1639" s="6"/>
      <c r="D1639" s="6"/>
      <c r="E1639" s="6"/>
      <c r="F1639" s="7" t="s">
        <v>16</v>
      </c>
      <c r="G1639" s="6"/>
      <c r="H1639" s="7" t="s">
        <v>16</v>
      </c>
      <c r="I1639" s="4" t="s">
        <v>2286</v>
      </c>
      <c r="J1639" s="4" t="s">
        <v>1393</v>
      </c>
      <c r="K1639" s="6">
        <v>149898</v>
      </c>
      <c r="L1639" s="6">
        <v>141104</v>
      </c>
      <c r="M1639" s="6">
        <v>156104</v>
      </c>
      <c r="N1639" s="11">
        <v>155443</v>
      </c>
      <c r="O1639" s="9">
        <v>103.7</v>
      </c>
      <c r="P1639" s="9">
        <v>10.199999999999999</v>
      </c>
      <c r="Q1639" s="29" t="s">
        <v>3413</v>
      </c>
      <c r="R1639" s="29"/>
      <c r="S1639" s="33"/>
      <c r="T1639" s="43"/>
    </row>
    <row r="1640" spans="1:20">
      <c r="A1640" s="1"/>
      <c r="B1640" s="5" t="s">
        <v>16</v>
      </c>
      <c r="C1640" s="6"/>
      <c r="D1640" s="6"/>
      <c r="E1640" s="6"/>
      <c r="F1640" s="7" t="s">
        <v>16</v>
      </c>
      <c r="G1640" s="6"/>
      <c r="H1640" s="7" t="s">
        <v>16</v>
      </c>
      <c r="I1640" s="4" t="s">
        <v>2288</v>
      </c>
      <c r="J1640" s="4" t="s">
        <v>1393</v>
      </c>
      <c r="K1640" s="6">
        <v>666335</v>
      </c>
      <c r="L1640" s="6">
        <v>666054</v>
      </c>
      <c r="M1640" s="6">
        <v>656311</v>
      </c>
      <c r="N1640" s="11">
        <v>674684</v>
      </c>
      <c r="O1640" s="7" t="s">
        <v>57</v>
      </c>
      <c r="P1640" s="9">
        <v>1.3</v>
      </c>
      <c r="Q1640" s="29" t="s">
        <v>2271</v>
      </c>
      <c r="R1640" s="29"/>
      <c r="S1640" s="33"/>
      <c r="T1640" s="43"/>
    </row>
    <row r="1641" spans="1:20" ht="28.5">
      <c r="A1641" s="4" t="s">
        <v>2289</v>
      </c>
      <c r="B1641" s="5" t="s">
        <v>92</v>
      </c>
      <c r="C1641" s="6">
        <v>9326020237</v>
      </c>
      <c r="D1641" s="6">
        <v>15301238250</v>
      </c>
      <c r="E1641" s="6">
        <v>5975218013</v>
      </c>
      <c r="F1641" s="8">
        <v>64.099999999999994</v>
      </c>
      <c r="G1641" s="6">
        <v>27618017998</v>
      </c>
      <c r="H1641" s="8">
        <v>55.4</v>
      </c>
      <c r="I1641" s="4" t="s">
        <v>16</v>
      </c>
      <c r="J1641" s="4" t="s">
        <v>16</v>
      </c>
      <c r="K1641" s="6"/>
      <c r="L1641" s="6"/>
      <c r="M1641" s="6"/>
      <c r="N1641" s="11"/>
      <c r="O1641" s="7" t="s">
        <v>16</v>
      </c>
      <c r="P1641" s="7" t="s">
        <v>16</v>
      </c>
      <c r="Q1641" s="4" t="s">
        <v>16</v>
      </c>
      <c r="R1641" s="4"/>
      <c r="S1641" s="1"/>
    </row>
    <row r="1642" spans="1:20">
      <c r="A1642" s="4" t="s">
        <v>2270</v>
      </c>
      <c r="B1642" s="5" t="s">
        <v>16</v>
      </c>
      <c r="C1642" s="6"/>
      <c r="D1642" s="6"/>
      <c r="E1642" s="6"/>
      <c r="F1642" s="7" t="s">
        <v>16</v>
      </c>
      <c r="G1642" s="6"/>
      <c r="H1642" s="7" t="s">
        <v>16</v>
      </c>
      <c r="I1642" s="4" t="s">
        <v>2290</v>
      </c>
      <c r="J1642" s="4" t="s">
        <v>1393</v>
      </c>
      <c r="K1642" s="6">
        <v>3636845</v>
      </c>
      <c r="L1642" s="6">
        <v>3627796</v>
      </c>
      <c r="M1642" s="6">
        <v>3395924</v>
      </c>
      <c r="N1642" s="11">
        <v>3572150</v>
      </c>
      <c r="O1642" s="7" t="s">
        <v>57</v>
      </c>
      <c r="P1642" s="9">
        <v>-1.5</v>
      </c>
      <c r="Q1642" s="29" t="s">
        <v>2271</v>
      </c>
      <c r="R1642" s="29"/>
      <c r="S1642" s="33"/>
      <c r="T1642" s="43"/>
    </row>
    <row r="1643" spans="1:20">
      <c r="A1643" s="1"/>
      <c r="B1643" s="5" t="s">
        <v>16</v>
      </c>
      <c r="C1643" s="6"/>
      <c r="D1643" s="6"/>
      <c r="E1643" s="6"/>
      <c r="F1643" s="7" t="s">
        <v>16</v>
      </c>
      <c r="G1643" s="6"/>
      <c r="H1643" s="7" t="s">
        <v>16</v>
      </c>
      <c r="I1643" s="4" t="s">
        <v>2291</v>
      </c>
      <c r="J1643" s="4" t="s">
        <v>1393</v>
      </c>
      <c r="K1643" s="6">
        <v>165621</v>
      </c>
      <c r="L1643" s="6">
        <v>166382</v>
      </c>
      <c r="M1643" s="6">
        <v>144144</v>
      </c>
      <c r="N1643" s="11">
        <v>154362</v>
      </c>
      <c r="O1643" s="7" t="s">
        <v>57</v>
      </c>
      <c r="P1643" s="9">
        <v>-7.2</v>
      </c>
      <c r="Q1643" s="29" t="s">
        <v>2271</v>
      </c>
      <c r="R1643" s="29"/>
      <c r="S1643" s="33"/>
      <c r="T1643" s="43"/>
    </row>
    <row r="1644" spans="1:20" ht="28.5">
      <c r="A1644" s="4" t="s">
        <v>2292</v>
      </c>
      <c r="B1644" s="5" t="s">
        <v>92</v>
      </c>
      <c r="C1644" s="6">
        <v>465856335</v>
      </c>
      <c r="D1644" s="6">
        <v>593720644</v>
      </c>
      <c r="E1644" s="6">
        <v>127864309</v>
      </c>
      <c r="F1644" s="8">
        <v>27.4</v>
      </c>
      <c r="G1644" s="6">
        <v>1176080000</v>
      </c>
      <c r="H1644" s="8">
        <v>50.5</v>
      </c>
      <c r="I1644" s="4" t="s">
        <v>16</v>
      </c>
      <c r="J1644" s="4" t="s">
        <v>16</v>
      </c>
      <c r="K1644" s="6"/>
      <c r="L1644" s="6"/>
      <c r="M1644" s="6"/>
      <c r="N1644" s="11"/>
      <c r="O1644" s="7" t="s">
        <v>16</v>
      </c>
      <c r="P1644" s="7" t="s">
        <v>16</v>
      </c>
      <c r="Q1644" s="4" t="s">
        <v>16</v>
      </c>
      <c r="R1644" s="4"/>
      <c r="S1644" s="1"/>
    </row>
    <row r="1645" spans="1:20">
      <c r="A1645" s="4" t="s">
        <v>2270</v>
      </c>
      <c r="B1645" s="5" t="s">
        <v>16</v>
      </c>
      <c r="C1645" s="6"/>
      <c r="D1645" s="6"/>
      <c r="E1645" s="6"/>
      <c r="F1645" s="7" t="s">
        <v>16</v>
      </c>
      <c r="G1645" s="6"/>
      <c r="H1645" s="7" t="s">
        <v>16</v>
      </c>
      <c r="I1645" s="4" t="s">
        <v>2280</v>
      </c>
      <c r="J1645" s="4" t="s">
        <v>1393</v>
      </c>
      <c r="K1645" s="6">
        <v>169088</v>
      </c>
      <c r="L1645" s="6">
        <v>171736</v>
      </c>
      <c r="M1645" s="6">
        <v>154267</v>
      </c>
      <c r="N1645" s="11">
        <v>169701</v>
      </c>
      <c r="O1645" s="7" t="s">
        <v>57</v>
      </c>
      <c r="P1645" s="9">
        <v>-1.2</v>
      </c>
      <c r="Q1645" s="29" t="s">
        <v>2271</v>
      </c>
      <c r="R1645" s="29"/>
      <c r="S1645" s="33"/>
      <c r="T1645" s="43"/>
    </row>
    <row r="1646" spans="1:20">
      <c r="A1646" s="1"/>
      <c r="B1646" s="5" t="s">
        <v>16</v>
      </c>
      <c r="C1646" s="6"/>
      <c r="D1646" s="6"/>
      <c r="E1646" s="6"/>
      <c r="F1646" s="7" t="s">
        <v>16</v>
      </c>
      <c r="G1646" s="6"/>
      <c r="H1646" s="7" t="s">
        <v>16</v>
      </c>
      <c r="I1646" s="4" t="s">
        <v>2281</v>
      </c>
      <c r="J1646" s="4" t="s">
        <v>1393</v>
      </c>
      <c r="K1646" s="6">
        <v>8964</v>
      </c>
      <c r="L1646" s="6">
        <v>8965</v>
      </c>
      <c r="M1646" s="6">
        <v>6234</v>
      </c>
      <c r="N1646" s="11">
        <v>8856</v>
      </c>
      <c r="O1646" s="7" t="s">
        <v>57</v>
      </c>
      <c r="P1646" s="9">
        <v>-1.2</v>
      </c>
      <c r="Q1646" s="29" t="s">
        <v>2271</v>
      </c>
      <c r="R1646" s="29"/>
      <c r="S1646" s="33"/>
      <c r="T1646" s="43"/>
    </row>
    <row r="1647" spans="1:20">
      <c r="A1647" s="1"/>
      <c r="B1647" s="5" t="s">
        <v>16</v>
      </c>
      <c r="C1647" s="6"/>
      <c r="D1647" s="6"/>
      <c r="E1647" s="6"/>
      <c r="F1647" s="7" t="s">
        <v>16</v>
      </c>
      <c r="G1647" s="6"/>
      <c r="H1647" s="7" t="s">
        <v>16</v>
      </c>
      <c r="I1647" s="4" t="s">
        <v>2282</v>
      </c>
      <c r="J1647" s="4" t="s">
        <v>1393</v>
      </c>
      <c r="K1647" s="6">
        <v>9307</v>
      </c>
      <c r="L1647" s="6">
        <v>4659</v>
      </c>
      <c r="M1647" s="6">
        <v>4326</v>
      </c>
      <c r="N1647" s="11">
        <v>4642</v>
      </c>
      <c r="O1647" s="9">
        <v>49.9</v>
      </c>
      <c r="P1647" s="9">
        <v>-0.4</v>
      </c>
      <c r="Q1647" s="29" t="s">
        <v>2271</v>
      </c>
      <c r="R1647" s="29"/>
      <c r="S1647" s="33"/>
      <c r="T1647" s="43"/>
    </row>
    <row r="1648" spans="1:20">
      <c r="A1648" s="1"/>
      <c r="B1648" s="5" t="s">
        <v>16</v>
      </c>
      <c r="C1648" s="6"/>
      <c r="D1648" s="6"/>
      <c r="E1648" s="6"/>
      <c r="F1648" s="7" t="s">
        <v>16</v>
      </c>
      <c r="G1648" s="6"/>
      <c r="H1648" s="7" t="s">
        <v>16</v>
      </c>
      <c r="I1648" s="4" t="s">
        <v>2285</v>
      </c>
      <c r="J1648" s="4" t="s">
        <v>1393</v>
      </c>
      <c r="K1648" s="6">
        <v>4569</v>
      </c>
      <c r="L1648" s="6">
        <v>4702</v>
      </c>
      <c r="M1648" s="6">
        <v>3450</v>
      </c>
      <c r="N1648" s="11">
        <v>4457</v>
      </c>
      <c r="O1648" s="7" t="s">
        <v>57</v>
      </c>
      <c r="P1648" s="9">
        <v>-5.2</v>
      </c>
      <c r="Q1648" s="29" t="s">
        <v>2271</v>
      </c>
      <c r="R1648" s="29"/>
      <c r="S1648" s="33"/>
      <c r="T1648" s="43"/>
    </row>
    <row r="1649" spans="1:20">
      <c r="A1649" s="1"/>
      <c r="B1649" s="5" t="s">
        <v>16</v>
      </c>
      <c r="C1649" s="6"/>
      <c r="D1649" s="6"/>
      <c r="E1649" s="6"/>
      <c r="F1649" s="7" t="s">
        <v>16</v>
      </c>
      <c r="G1649" s="6"/>
      <c r="H1649" s="7" t="s">
        <v>16</v>
      </c>
      <c r="I1649" s="4" t="s">
        <v>2286</v>
      </c>
      <c r="J1649" s="4" t="s">
        <v>1393</v>
      </c>
      <c r="K1649" s="6">
        <v>118752</v>
      </c>
      <c r="L1649" s="6">
        <v>112421</v>
      </c>
      <c r="M1649" s="6">
        <v>116305</v>
      </c>
      <c r="N1649" s="11">
        <v>130901</v>
      </c>
      <c r="O1649" s="9">
        <v>110.2</v>
      </c>
      <c r="P1649" s="9">
        <v>16.399999999999999</v>
      </c>
      <c r="Q1649" s="29" t="s">
        <v>3413</v>
      </c>
      <c r="R1649" s="29"/>
      <c r="S1649" s="33"/>
      <c r="T1649" s="43"/>
    </row>
    <row r="1650" spans="1:20" ht="28.5">
      <c r="A1650" s="4" t="s">
        <v>2293</v>
      </c>
      <c r="B1650" s="5" t="s">
        <v>92</v>
      </c>
      <c r="C1650" s="6">
        <v>7191505877</v>
      </c>
      <c r="D1650" s="6">
        <v>9011427813</v>
      </c>
      <c r="E1650" s="6">
        <v>1819921936</v>
      </c>
      <c r="F1650" s="8">
        <v>25.3</v>
      </c>
      <c r="G1650" s="6">
        <v>18211473448</v>
      </c>
      <c r="H1650" s="8">
        <v>49.5</v>
      </c>
      <c r="I1650" s="4" t="s">
        <v>16</v>
      </c>
      <c r="J1650" s="4" t="s">
        <v>16</v>
      </c>
      <c r="K1650" s="6"/>
      <c r="L1650" s="6"/>
      <c r="M1650" s="6"/>
      <c r="N1650" s="11"/>
      <c r="O1650" s="7" t="s">
        <v>16</v>
      </c>
      <c r="P1650" s="7" t="s">
        <v>16</v>
      </c>
      <c r="Q1650" s="4" t="s">
        <v>16</v>
      </c>
      <c r="R1650" s="4"/>
      <c r="S1650" s="1"/>
    </row>
    <row r="1651" spans="1:20">
      <c r="A1651" s="4" t="s">
        <v>2270</v>
      </c>
      <c r="B1651" s="5" t="s">
        <v>16</v>
      </c>
      <c r="C1651" s="6"/>
      <c r="D1651" s="6"/>
      <c r="E1651" s="6"/>
      <c r="F1651" s="7" t="s">
        <v>16</v>
      </c>
      <c r="G1651" s="6"/>
      <c r="H1651" s="7" t="s">
        <v>16</v>
      </c>
      <c r="I1651" s="4" t="s">
        <v>93</v>
      </c>
      <c r="J1651" s="4" t="s">
        <v>94</v>
      </c>
      <c r="K1651" s="6">
        <v>109746</v>
      </c>
      <c r="L1651" s="6">
        <v>110554</v>
      </c>
      <c r="M1651" s="6">
        <v>113909</v>
      </c>
      <c r="N1651" s="11">
        <v>110617</v>
      </c>
      <c r="O1651" s="7" t="s">
        <v>57</v>
      </c>
      <c r="P1651" s="9">
        <v>0.1</v>
      </c>
      <c r="Q1651" s="29" t="s">
        <v>2271</v>
      </c>
      <c r="R1651" s="29"/>
      <c r="S1651" s="33"/>
      <c r="T1651" s="43"/>
    </row>
    <row r="1652" spans="1:20">
      <c r="A1652" s="1"/>
      <c r="B1652" s="5" t="s">
        <v>16</v>
      </c>
      <c r="C1652" s="6"/>
      <c r="D1652" s="6"/>
      <c r="E1652" s="6"/>
      <c r="F1652" s="7" t="s">
        <v>16</v>
      </c>
      <c r="G1652" s="6"/>
      <c r="H1652" s="7" t="s">
        <v>16</v>
      </c>
      <c r="I1652" s="4" t="s">
        <v>95</v>
      </c>
      <c r="J1652" s="4" t="s">
        <v>96</v>
      </c>
      <c r="K1652" s="6">
        <v>30586</v>
      </c>
      <c r="L1652" s="6">
        <v>30869</v>
      </c>
      <c r="M1652" s="6">
        <v>31824</v>
      </c>
      <c r="N1652" s="11">
        <v>30953</v>
      </c>
      <c r="O1652" s="7" t="s">
        <v>57</v>
      </c>
      <c r="P1652" s="9">
        <v>0.3</v>
      </c>
      <c r="Q1652" s="29" t="s">
        <v>2271</v>
      </c>
      <c r="R1652" s="29"/>
      <c r="S1652" s="33"/>
      <c r="T1652" s="43"/>
    </row>
    <row r="1653" spans="1:20" ht="42.75">
      <c r="A1653" s="4" t="s">
        <v>2294</v>
      </c>
      <c r="B1653" s="5" t="s">
        <v>92</v>
      </c>
      <c r="C1653" s="6">
        <v>1113722727</v>
      </c>
      <c r="D1653" s="6">
        <v>1549266101</v>
      </c>
      <c r="E1653" s="6">
        <v>435543374</v>
      </c>
      <c r="F1653" s="8">
        <v>39.1</v>
      </c>
      <c r="G1653" s="6">
        <v>3168720313</v>
      </c>
      <c r="H1653" s="8">
        <v>48.9</v>
      </c>
      <c r="I1653" s="4" t="s">
        <v>16</v>
      </c>
      <c r="J1653" s="4" t="s">
        <v>16</v>
      </c>
      <c r="K1653" s="6"/>
      <c r="L1653" s="6"/>
      <c r="M1653" s="6"/>
      <c r="N1653" s="11"/>
      <c r="O1653" s="7" t="s">
        <v>16</v>
      </c>
      <c r="P1653" s="7" t="s">
        <v>16</v>
      </c>
      <c r="Q1653" s="4" t="s">
        <v>16</v>
      </c>
      <c r="R1653" s="4"/>
      <c r="S1653" s="1"/>
    </row>
    <row r="1654" spans="1:20" ht="28.5">
      <c r="A1654" s="4" t="s">
        <v>2270</v>
      </c>
      <c r="B1654" s="5" t="s">
        <v>16</v>
      </c>
      <c r="C1654" s="6"/>
      <c r="D1654" s="6"/>
      <c r="E1654" s="6"/>
      <c r="F1654" s="7" t="s">
        <v>16</v>
      </c>
      <c r="G1654" s="6"/>
      <c r="H1654" s="7" t="s">
        <v>16</v>
      </c>
      <c r="I1654" s="4" t="s">
        <v>2295</v>
      </c>
      <c r="J1654" s="4" t="s">
        <v>96</v>
      </c>
      <c r="K1654" s="6">
        <v>22382</v>
      </c>
      <c r="L1654" s="6">
        <v>22359</v>
      </c>
      <c r="M1654" s="6">
        <v>22239</v>
      </c>
      <c r="N1654" s="11">
        <v>22374</v>
      </c>
      <c r="O1654" s="7" t="s">
        <v>57</v>
      </c>
      <c r="P1654" s="9">
        <v>0.1</v>
      </c>
      <c r="Q1654" s="29" t="s">
        <v>2271</v>
      </c>
      <c r="R1654" s="29"/>
      <c r="S1654" s="33"/>
      <c r="T1654" s="43"/>
    </row>
    <row r="1655" spans="1:20" ht="28.5">
      <c r="A1655" s="4" t="s">
        <v>2296</v>
      </c>
      <c r="B1655" s="5" t="s">
        <v>22</v>
      </c>
      <c r="C1655" s="6">
        <v>895142676</v>
      </c>
      <c r="D1655" s="6">
        <v>1172551465</v>
      </c>
      <c r="E1655" s="6">
        <v>277408789</v>
      </c>
      <c r="F1655" s="8">
        <v>31</v>
      </c>
      <c r="G1655" s="6">
        <v>3216762561</v>
      </c>
      <c r="H1655" s="8">
        <v>36.5</v>
      </c>
      <c r="I1655" s="4" t="s">
        <v>16</v>
      </c>
      <c r="J1655" s="4" t="s">
        <v>16</v>
      </c>
      <c r="K1655" s="6"/>
      <c r="L1655" s="6"/>
      <c r="M1655" s="6"/>
      <c r="N1655" s="11"/>
      <c r="O1655" s="7" t="s">
        <v>16</v>
      </c>
      <c r="P1655" s="7" t="s">
        <v>16</v>
      </c>
      <c r="Q1655" s="4" t="s">
        <v>16</v>
      </c>
      <c r="R1655" s="4"/>
      <c r="S1655" s="1"/>
    </row>
    <row r="1656" spans="1:20" ht="42.75">
      <c r="A1656" s="4" t="s">
        <v>2297</v>
      </c>
      <c r="B1656" s="5" t="s">
        <v>16</v>
      </c>
      <c r="C1656" s="6"/>
      <c r="D1656" s="6"/>
      <c r="E1656" s="6"/>
      <c r="F1656" s="7" t="s">
        <v>16</v>
      </c>
      <c r="G1656" s="6"/>
      <c r="H1656" s="7" t="s">
        <v>16</v>
      </c>
      <c r="I1656" s="4" t="s">
        <v>2298</v>
      </c>
      <c r="J1656" s="4" t="s">
        <v>2299</v>
      </c>
      <c r="K1656" s="6">
        <v>451031</v>
      </c>
      <c r="L1656" s="6">
        <v>379139</v>
      </c>
      <c r="M1656" s="6">
        <v>302979</v>
      </c>
      <c r="N1656" s="11">
        <v>247110</v>
      </c>
      <c r="O1656" s="9">
        <v>54.8</v>
      </c>
      <c r="P1656" s="9">
        <v>-34.799999999999997</v>
      </c>
      <c r="Q1656" s="29" t="s">
        <v>3414</v>
      </c>
      <c r="R1656" s="29"/>
      <c r="S1656" s="33"/>
      <c r="T1656" s="43"/>
    </row>
    <row r="1657" spans="1:20" ht="28.5">
      <c r="A1657" s="4" t="s">
        <v>2300</v>
      </c>
      <c r="B1657" s="5" t="s">
        <v>22</v>
      </c>
      <c r="C1657" s="6"/>
      <c r="D1657" s="6">
        <v>2395849322</v>
      </c>
      <c r="E1657" s="6">
        <v>2395849322</v>
      </c>
      <c r="F1657" s="7" t="s">
        <v>18</v>
      </c>
      <c r="G1657" s="6">
        <v>4175433599</v>
      </c>
      <c r="H1657" s="8">
        <v>57.4</v>
      </c>
      <c r="I1657" s="4" t="s">
        <v>16</v>
      </c>
      <c r="J1657" s="4" t="s">
        <v>16</v>
      </c>
      <c r="K1657" s="6"/>
      <c r="L1657" s="6"/>
      <c r="M1657" s="6"/>
      <c r="N1657" s="11"/>
      <c r="O1657" s="7" t="s">
        <v>16</v>
      </c>
      <c r="P1657" s="7" t="s">
        <v>16</v>
      </c>
      <c r="Q1657" s="4" t="s">
        <v>16</v>
      </c>
      <c r="R1657" s="4"/>
      <c r="S1657" s="1"/>
    </row>
    <row r="1658" spans="1:20">
      <c r="A1658" s="4" t="s">
        <v>2270</v>
      </c>
      <c r="B1658" s="5" t="s">
        <v>16</v>
      </c>
      <c r="C1658" s="6"/>
      <c r="D1658" s="6"/>
      <c r="E1658" s="6"/>
      <c r="F1658" s="7" t="s">
        <v>16</v>
      </c>
      <c r="G1658" s="6"/>
      <c r="H1658" s="7" t="s">
        <v>16</v>
      </c>
      <c r="I1658" s="4" t="s">
        <v>2301</v>
      </c>
      <c r="J1658" s="4" t="s">
        <v>1393</v>
      </c>
      <c r="K1658" s="6">
        <v>567196</v>
      </c>
      <c r="L1658" s="6">
        <v>527263</v>
      </c>
      <c r="M1658" s="6">
        <v>199330</v>
      </c>
      <c r="N1658" s="11">
        <v>533954</v>
      </c>
      <c r="O1658" s="7" t="s">
        <v>57</v>
      </c>
      <c r="P1658" s="9">
        <v>1.3</v>
      </c>
      <c r="Q1658" s="29" t="s">
        <v>2271</v>
      </c>
      <c r="R1658" s="29"/>
      <c r="S1658" s="33"/>
      <c r="T1658" s="43"/>
    </row>
    <row r="1659" spans="1:20" s="23" customFormat="1" ht="30">
      <c r="A1659" s="19" t="s">
        <v>2302</v>
      </c>
      <c r="B1659" s="13" t="s">
        <v>16</v>
      </c>
      <c r="C1659" s="20"/>
      <c r="D1659" s="20"/>
      <c r="E1659" s="20"/>
      <c r="F1659" s="21" t="s">
        <v>16</v>
      </c>
      <c r="G1659" s="20"/>
      <c r="H1659" s="21" t="s">
        <v>16</v>
      </c>
      <c r="I1659" s="19" t="s">
        <v>16</v>
      </c>
      <c r="J1659" s="19" t="s">
        <v>16</v>
      </c>
      <c r="K1659" s="20"/>
      <c r="L1659" s="20"/>
      <c r="M1659" s="20"/>
      <c r="N1659" s="22"/>
      <c r="O1659" s="21" t="s">
        <v>16</v>
      </c>
      <c r="P1659" s="21" t="s">
        <v>16</v>
      </c>
      <c r="Q1659" s="19" t="s">
        <v>16</v>
      </c>
      <c r="R1659" s="19"/>
      <c r="S1659" s="18"/>
    </row>
    <row r="1660" spans="1:20" ht="28.5">
      <c r="A1660" s="4" t="s">
        <v>2303</v>
      </c>
      <c r="B1660" s="5" t="s">
        <v>2236</v>
      </c>
      <c r="C1660" s="6">
        <v>83945483</v>
      </c>
      <c r="D1660" s="6">
        <v>107007399</v>
      </c>
      <c r="E1660" s="6">
        <v>23061916</v>
      </c>
      <c r="F1660" s="8">
        <v>27.5</v>
      </c>
      <c r="G1660" s="6">
        <v>246346000</v>
      </c>
      <c r="H1660" s="8">
        <v>43.4</v>
      </c>
      <c r="I1660" s="4" t="s">
        <v>16</v>
      </c>
      <c r="J1660" s="4" t="s">
        <v>16</v>
      </c>
      <c r="K1660" s="6"/>
      <c r="L1660" s="6"/>
      <c r="M1660" s="6"/>
      <c r="N1660" s="11"/>
      <c r="O1660" s="7" t="s">
        <v>16</v>
      </c>
      <c r="P1660" s="7" t="s">
        <v>16</v>
      </c>
      <c r="Q1660" s="4" t="s">
        <v>16</v>
      </c>
      <c r="R1660" s="4"/>
      <c r="S1660" s="1"/>
    </row>
    <row r="1661" spans="1:20" ht="42.75">
      <c r="A1661" s="4" t="s">
        <v>2304</v>
      </c>
      <c r="B1661" s="5" t="s">
        <v>16</v>
      </c>
      <c r="C1661" s="6"/>
      <c r="D1661" s="6"/>
      <c r="E1661" s="6"/>
      <c r="F1661" s="7" t="s">
        <v>16</v>
      </c>
      <c r="G1661" s="6"/>
      <c r="H1661" s="7" t="s">
        <v>16</v>
      </c>
      <c r="I1661" s="4" t="s">
        <v>2305</v>
      </c>
      <c r="J1661" s="4" t="s">
        <v>1215</v>
      </c>
      <c r="K1661" s="6">
        <v>60</v>
      </c>
      <c r="L1661" s="6">
        <v>31</v>
      </c>
      <c r="M1661" s="6">
        <v>34</v>
      </c>
      <c r="N1661" s="11">
        <v>26</v>
      </c>
      <c r="O1661" s="9">
        <v>43.3</v>
      </c>
      <c r="P1661" s="9">
        <v>-16.100000000000001</v>
      </c>
      <c r="Q1661" s="4" t="s">
        <v>3645</v>
      </c>
      <c r="R1661" s="4"/>
      <c r="S1661" s="1"/>
    </row>
    <row r="1662" spans="1:20" ht="28.5">
      <c r="A1662" s="1"/>
      <c r="B1662" s="5" t="s">
        <v>16</v>
      </c>
      <c r="C1662" s="6"/>
      <c r="D1662" s="6"/>
      <c r="E1662" s="6"/>
      <c r="F1662" s="7" t="s">
        <v>16</v>
      </c>
      <c r="G1662" s="6"/>
      <c r="H1662" s="7" t="s">
        <v>16</v>
      </c>
      <c r="I1662" s="4" t="s">
        <v>2306</v>
      </c>
      <c r="J1662" s="4" t="s">
        <v>1215</v>
      </c>
      <c r="K1662" s="6">
        <v>377</v>
      </c>
      <c r="L1662" s="6">
        <v>189</v>
      </c>
      <c r="M1662" s="6">
        <v>86</v>
      </c>
      <c r="N1662" s="11">
        <v>210</v>
      </c>
      <c r="O1662" s="9">
        <v>55.7</v>
      </c>
      <c r="P1662" s="9">
        <v>11.1</v>
      </c>
      <c r="Q1662" s="4" t="s">
        <v>3647</v>
      </c>
      <c r="R1662" s="4"/>
      <c r="S1662" s="1"/>
    </row>
    <row r="1663" spans="1:20">
      <c r="A1663" s="1"/>
      <c r="B1663" s="5" t="s">
        <v>16</v>
      </c>
      <c r="C1663" s="6"/>
      <c r="D1663" s="6"/>
      <c r="E1663" s="6"/>
      <c r="F1663" s="7" t="s">
        <v>16</v>
      </c>
      <c r="G1663" s="6"/>
      <c r="H1663" s="7" t="s">
        <v>16</v>
      </c>
      <c r="I1663" s="4" t="s">
        <v>2307</v>
      </c>
      <c r="J1663" s="4" t="s">
        <v>257</v>
      </c>
      <c r="K1663" s="6">
        <v>11443</v>
      </c>
      <c r="L1663" s="6">
        <v>5482</v>
      </c>
      <c r="M1663" s="6">
        <v>4820</v>
      </c>
      <c r="N1663" s="11">
        <v>5512</v>
      </c>
      <c r="O1663" s="9">
        <v>48.2</v>
      </c>
      <c r="P1663" s="9">
        <v>0.5</v>
      </c>
      <c r="Q1663" s="4" t="s">
        <v>2271</v>
      </c>
      <c r="R1663" s="4"/>
      <c r="S1663" s="1"/>
    </row>
    <row r="1664" spans="1:20">
      <c r="A1664" s="1"/>
      <c r="B1664" s="5" t="s">
        <v>16</v>
      </c>
      <c r="C1664" s="6"/>
      <c r="D1664" s="6"/>
      <c r="E1664" s="6"/>
      <c r="F1664" s="7" t="s">
        <v>16</v>
      </c>
      <c r="G1664" s="6"/>
      <c r="H1664" s="7" t="s">
        <v>16</v>
      </c>
      <c r="I1664" s="4" t="s">
        <v>2308</v>
      </c>
      <c r="J1664" s="4" t="s">
        <v>1215</v>
      </c>
      <c r="K1664" s="6">
        <v>55</v>
      </c>
      <c r="L1664" s="6">
        <v>24</v>
      </c>
      <c r="M1664" s="6">
        <v>21</v>
      </c>
      <c r="N1664" s="11">
        <v>22</v>
      </c>
      <c r="O1664" s="9">
        <v>40</v>
      </c>
      <c r="P1664" s="9">
        <v>-8.3000000000000007</v>
      </c>
      <c r="Q1664" s="4" t="s">
        <v>3646</v>
      </c>
      <c r="R1664" s="4"/>
      <c r="S1664" s="1"/>
    </row>
    <row r="1665" spans="1:20">
      <c r="A1665" s="1"/>
      <c r="B1665" s="5" t="s">
        <v>16</v>
      </c>
      <c r="C1665" s="6"/>
      <c r="D1665" s="6"/>
      <c r="E1665" s="6"/>
      <c r="F1665" s="7" t="s">
        <v>16</v>
      </c>
      <c r="G1665" s="6"/>
      <c r="H1665" s="7" t="s">
        <v>16</v>
      </c>
      <c r="I1665" s="4" t="s">
        <v>2309</v>
      </c>
      <c r="J1665" s="4" t="s">
        <v>1215</v>
      </c>
      <c r="K1665" s="6">
        <v>176</v>
      </c>
      <c r="L1665" s="6">
        <v>76</v>
      </c>
      <c r="M1665" s="6">
        <v>112</v>
      </c>
      <c r="N1665" s="11">
        <v>72</v>
      </c>
      <c r="O1665" s="9">
        <v>40.9</v>
      </c>
      <c r="P1665" s="9">
        <v>-5.3</v>
      </c>
      <c r="Q1665" s="4" t="s">
        <v>3646</v>
      </c>
      <c r="R1665" s="4"/>
      <c r="S1665" s="1"/>
    </row>
    <row r="1666" spans="1:20">
      <c r="A1666" s="1"/>
      <c r="B1666" s="5" t="s">
        <v>16</v>
      </c>
      <c r="C1666" s="6"/>
      <c r="D1666" s="6"/>
      <c r="E1666" s="6"/>
      <c r="F1666" s="7" t="s">
        <v>16</v>
      </c>
      <c r="G1666" s="6"/>
      <c r="H1666" s="7" t="s">
        <v>16</v>
      </c>
      <c r="I1666" s="4" t="s">
        <v>2310</v>
      </c>
      <c r="J1666" s="4" t="s">
        <v>1215</v>
      </c>
      <c r="K1666" s="6">
        <v>42</v>
      </c>
      <c r="L1666" s="6">
        <v>22</v>
      </c>
      <c r="M1666" s="6">
        <v>19</v>
      </c>
      <c r="N1666" s="11">
        <v>22</v>
      </c>
      <c r="O1666" s="9">
        <v>52.4</v>
      </c>
      <c r="P1666" s="9">
        <v>0</v>
      </c>
      <c r="Q1666" s="4" t="s">
        <v>16</v>
      </c>
      <c r="R1666" s="4"/>
      <c r="S1666" s="1"/>
    </row>
    <row r="1667" spans="1:20" ht="28.5">
      <c r="A1667" s="1"/>
      <c r="B1667" s="5" t="s">
        <v>16</v>
      </c>
      <c r="C1667" s="6"/>
      <c r="D1667" s="6"/>
      <c r="E1667" s="6"/>
      <c r="F1667" s="7" t="s">
        <v>16</v>
      </c>
      <c r="G1667" s="6"/>
      <c r="H1667" s="7" t="s">
        <v>16</v>
      </c>
      <c r="I1667" s="4" t="s">
        <v>2311</v>
      </c>
      <c r="J1667" s="4" t="s">
        <v>1215</v>
      </c>
      <c r="K1667" s="6">
        <v>106</v>
      </c>
      <c r="L1667" s="6">
        <v>56</v>
      </c>
      <c r="M1667" s="6">
        <v>113</v>
      </c>
      <c r="N1667" s="11">
        <v>58</v>
      </c>
      <c r="O1667" s="9">
        <v>54.7</v>
      </c>
      <c r="P1667" s="9">
        <v>3.6</v>
      </c>
      <c r="Q1667" s="4" t="s">
        <v>2271</v>
      </c>
      <c r="R1667" s="4"/>
      <c r="S1667" s="1"/>
    </row>
    <row r="1668" spans="1:20" ht="28.5">
      <c r="A1668" s="1"/>
      <c r="B1668" s="5" t="s">
        <v>16</v>
      </c>
      <c r="C1668" s="6"/>
      <c r="D1668" s="6"/>
      <c r="E1668" s="6"/>
      <c r="F1668" s="7" t="s">
        <v>16</v>
      </c>
      <c r="G1668" s="6"/>
      <c r="H1668" s="7" t="s">
        <v>16</v>
      </c>
      <c r="I1668" s="4" t="s">
        <v>2312</v>
      </c>
      <c r="J1668" s="4" t="s">
        <v>68</v>
      </c>
      <c r="K1668" s="6">
        <v>2000</v>
      </c>
      <c r="L1668" s="6">
        <v>961</v>
      </c>
      <c r="M1668" s="6">
        <v>902</v>
      </c>
      <c r="N1668" s="11">
        <v>850</v>
      </c>
      <c r="O1668" s="9">
        <v>42.5</v>
      </c>
      <c r="P1668" s="9">
        <v>-11.6</v>
      </c>
      <c r="Q1668" s="4" t="s">
        <v>3648</v>
      </c>
      <c r="R1668" s="4"/>
      <c r="S1668" s="1"/>
    </row>
    <row r="1669" spans="1:20" s="23" customFormat="1" ht="45">
      <c r="A1669" s="19" t="s">
        <v>2313</v>
      </c>
      <c r="B1669" s="13" t="s">
        <v>16</v>
      </c>
      <c r="C1669" s="20"/>
      <c r="D1669" s="20"/>
      <c r="E1669" s="20"/>
      <c r="F1669" s="21" t="s">
        <v>16</v>
      </c>
      <c r="G1669" s="20"/>
      <c r="H1669" s="21" t="s">
        <v>16</v>
      </c>
      <c r="I1669" s="19" t="s">
        <v>16</v>
      </c>
      <c r="J1669" s="19" t="s">
        <v>16</v>
      </c>
      <c r="K1669" s="20"/>
      <c r="L1669" s="20"/>
      <c r="M1669" s="20"/>
      <c r="N1669" s="22"/>
      <c r="O1669" s="21" t="s">
        <v>16</v>
      </c>
      <c r="P1669" s="21" t="s">
        <v>16</v>
      </c>
      <c r="Q1669" s="19" t="s">
        <v>16</v>
      </c>
      <c r="R1669" s="19"/>
      <c r="S1669" s="18"/>
    </row>
    <row r="1670" spans="1:20" ht="28.5">
      <c r="A1670" s="4" t="s">
        <v>2314</v>
      </c>
      <c r="B1670" s="5" t="s">
        <v>22</v>
      </c>
      <c r="C1670" s="6"/>
      <c r="D1670" s="6">
        <v>19959100</v>
      </c>
      <c r="E1670" s="6">
        <v>19959100</v>
      </c>
      <c r="F1670" s="7" t="s">
        <v>18</v>
      </c>
      <c r="G1670" s="6">
        <v>68899168</v>
      </c>
      <c r="H1670" s="8">
        <v>29</v>
      </c>
      <c r="I1670" s="4" t="s">
        <v>16</v>
      </c>
      <c r="J1670" s="4" t="s">
        <v>16</v>
      </c>
      <c r="K1670" s="6"/>
      <c r="L1670" s="6"/>
      <c r="M1670" s="6"/>
      <c r="N1670" s="11"/>
      <c r="O1670" s="7" t="s">
        <v>16</v>
      </c>
      <c r="P1670" s="7" t="s">
        <v>16</v>
      </c>
      <c r="Q1670" s="4" t="s">
        <v>16</v>
      </c>
      <c r="R1670" s="4"/>
      <c r="S1670" s="1"/>
    </row>
    <row r="1671" spans="1:20">
      <c r="A1671" s="1"/>
      <c r="B1671" s="5" t="s">
        <v>92</v>
      </c>
      <c r="C1671" s="6"/>
      <c r="D1671" s="6">
        <v>194965664</v>
      </c>
      <c r="E1671" s="6">
        <v>194965664</v>
      </c>
      <c r="F1671" s="7" t="s">
        <v>18</v>
      </c>
      <c r="G1671" s="6">
        <v>672012463</v>
      </c>
      <c r="H1671" s="8">
        <v>29</v>
      </c>
      <c r="I1671" s="4" t="s">
        <v>16</v>
      </c>
      <c r="J1671" s="4" t="s">
        <v>16</v>
      </c>
      <c r="K1671" s="6"/>
      <c r="L1671" s="6"/>
      <c r="M1671" s="6"/>
      <c r="N1671" s="11"/>
      <c r="O1671" s="7" t="s">
        <v>16</v>
      </c>
      <c r="P1671" s="7" t="s">
        <v>16</v>
      </c>
      <c r="Q1671" s="4" t="s">
        <v>16</v>
      </c>
      <c r="R1671" s="4"/>
      <c r="S1671" s="1"/>
    </row>
    <row r="1672" spans="1:20">
      <c r="A1672" s="1"/>
      <c r="B1672" s="5" t="s">
        <v>2236</v>
      </c>
      <c r="C1672" s="6"/>
      <c r="D1672" s="6">
        <v>28123865</v>
      </c>
      <c r="E1672" s="6">
        <v>28123865</v>
      </c>
      <c r="F1672" s="7" t="s">
        <v>18</v>
      </c>
      <c r="G1672" s="6">
        <v>54649136</v>
      </c>
      <c r="H1672" s="8">
        <v>51.5</v>
      </c>
      <c r="I1672" s="4" t="s">
        <v>16</v>
      </c>
      <c r="J1672" s="4" t="s">
        <v>16</v>
      </c>
      <c r="K1672" s="6"/>
      <c r="L1672" s="6"/>
      <c r="M1672" s="6"/>
      <c r="N1672" s="11"/>
      <c r="O1672" s="7" t="s">
        <v>16</v>
      </c>
      <c r="P1672" s="7" t="s">
        <v>16</v>
      </c>
      <c r="Q1672" s="4" t="s">
        <v>16</v>
      </c>
      <c r="R1672" s="4"/>
      <c r="S1672" s="1"/>
    </row>
    <row r="1673" spans="1:20" ht="42.75">
      <c r="A1673" s="4" t="s">
        <v>2315</v>
      </c>
      <c r="B1673" s="5" t="s">
        <v>16</v>
      </c>
      <c r="C1673" s="6"/>
      <c r="D1673" s="6"/>
      <c r="E1673" s="6"/>
      <c r="F1673" s="7" t="s">
        <v>16</v>
      </c>
      <c r="G1673" s="6"/>
      <c r="H1673" s="7" t="s">
        <v>16</v>
      </c>
      <c r="I1673" s="4" t="s">
        <v>2316</v>
      </c>
      <c r="J1673" s="4" t="s">
        <v>2317</v>
      </c>
      <c r="K1673" s="6">
        <v>7000</v>
      </c>
      <c r="L1673" s="6">
        <v>2500</v>
      </c>
      <c r="M1673" s="6" t="s">
        <v>2957</v>
      </c>
      <c r="N1673" s="11">
        <v>3023</v>
      </c>
      <c r="O1673" s="9">
        <v>43.2</v>
      </c>
      <c r="P1673" s="9">
        <v>20.9</v>
      </c>
      <c r="Q1673" s="29" t="s">
        <v>3359</v>
      </c>
      <c r="R1673" s="29"/>
      <c r="S1673" s="33"/>
      <c r="T1673" s="43"/>
    </row>
    <row r="1674" spans="1:20">
      <c r="A1674" s="1"/>
      <c r="B1674" s="5" t="s">
        <v>16</v>
      </c>
      <c r="C1674" s="6"/>
      <c r="D1674" s="6"/>
      <c r="E1674" s="6"/>
      <c r="F1674" s="7" t="s">
        <v>16</v>
      </c>
      <c r="G1674" s="6"/>
      <c r="H1674" s="7" t="s">
        <v>16</v>
      </c>
      <c r="I1674" s="4" t="s">
        <v>2253</v>
      </c>
      <c r="J1674" s="4" t="s">
        <v>1498</v>
      </c>
      <c r="K1674" s="6">
        <v>1000</v>
      </c>
      <c r="L1674" s="6">
        <v>444</v>
      </c>
      <c r="M1674" s="6" t="s">
        <v>2957</v>
      </c>
      <c r="N1674" s="11">
        <v>476</v>
      </c>
      <c r="O1674" s="9">
        <v>47.6</v>
      </c>
      <c r="P1674" s="9">
        <v>7.2</v>
      </c>
      <c r="Q1674" s="29" t="s">
        <v>3384</v>
      </c>
      <c r="R1674" s="29"/>
      <c r="S1674" s="33"/>
      <c r="T1674" s="43"/>
    </row>
    <row r="1675" spans="1:20" ht="28.5">
      <c r="A1675" s="1"/>
      <c r="B1675" s="5" t="s">
        <v>16</v>
      </c>
      <c r="C1675" s="6"/>
      <c r="D1675" s="6"/>
      <c r="E1675" s="6"/>
      <c r="F1675" s="7" t="s">
        <v>16</v>
      </c>
      <c r="G1675" s="6"/>
      <c r="H1675" s="7" t="s">
        <v>16</v>
      </c>
      <c r="I1675" s="4" t="s">
        <v>2318</v>
      </c>
      <c r="J1675" s="4" t="s">
        <v>2319</v>
      </c>
      <c r="K1675" s="6">
        <v>6645</v>
      </c>
      <c r="L1675" s="6">
        <v>6645</v>
      </c>
      <c r="M1675" s="6" t="s">
        <v>2957</v>
      </c>
      <c r="N1675" s="11">
        <v>7275</v>
      </c>
      <c r="O1675" s="7" t="s">
        <v>57</v>
      </c>
      <c r="P1675" s="9">
        <v>9.5</v>
      </c>
      <c r="Q1675" s="29" t="s">
        <v>2320</v>
      </c>
      <c r="R1675" s="29"/>
      <c r="S1675" s="33"/>
      <c r="T1675" s="43"/>
    </row>
    <row r="1676" spans="1:20" ht="57">
      <c r="A1676" s="1"/>
      <c r="B1676" s="5" t="s">
        <v>16</v>
      </c>
      <c r="C1676" s="6"/>
      <c r="D1676" s="6"/>
      <c r="E1676" s="6"/>
      <c r="F1676" s="7" t="s">
        <v>16</v>
      </c>
      <c r="G1676" s="6"/>
      <c r="H1676" s="7" t="s">
        <v>16</v>
      </c>
      <c r="I1676" s="4" t="s">
        <v>2318</v>
      </c>
      <c r="J1676" s="4" t="s">
        <v>2321</v>
      </c>
      <c r="K1676" s="6">
        <v>1240</v>
      </c>
      <c r="L1676" s="6">
        <v>620</v>
      </c>
      <c r="M1676" s="6" t="s">
        <v>2957</v>
      </c>
      <c r="N1676" s="11">
        <v>402</v>
      </c>
      <c r="O1676" s="9">
        <v>32.4</v>
      </c>
      <c r="P1676" s="9">
        <v>-35.200000000000003</v>
      </c>
      <c r="Q1676" s="29" t="s">
        <v>3419</v>
      </c>
      <c r="R1676" s="29"/>
      <c r="S1676" s="33"/>
      <c r="T1676" s="43"/>
    </row>
    <row r="1677" spans="1:20" ht="28.5">
      <c r="A1677" s="1"/>
      <c r="B1677" s="5" t="s">
        <v>16</v>
      </c>
      <c r="C1677" s="6"/>
      <c r="D1677" s="6"/>
      <c r="E1677" s="6"/>
      <c r="F1677" s="7" t="s">
        <v>16</v>
      </c>
      <c r="G1677" s="6"/>
      <c r="H1677" s="7" t="s">
        <v>16</v>
      </c>
      <c r="I1677" s="4" t="s">
        <v>2322</v>
      </c>
      <c r="J1677" s="4" t="s">
        <v>2323</v>
      </c>
      <c r="K1677" s="6">
        <v>40476</v>
      </c>
      <c r="L1677" s="6">
        <v>20238</v>
      </c>
      <c r="M1677" s="6" t="s">
        <v>2957</v>
      </c>
      <c r="N1677" s="11">
        <v>20708</v>
      </c>
      <c r="O1677" s="9">
        <v>51.2</v>
      </c>
      <c r="P1677" s="9">
        <v>2.2999999999999998</v>
      </c>
      <c r="Q1677" s="29" t="s">
        <v>3360</v>
      </c>
      <c r="R1677" s="29"/>
      <c r="S1677" s="33"/>
      <c r="T1677" s="43"/>
    </row>
    <row r="1678" spans="1:20" s="23" customFormat="1" ht="60">
      <c r="A1678" s="19" t="s">
        <v>2324</v>
      </c>
      <c r="B1678" s="13" t="s">
        <v>16</v>
      </c>
      <c r="C1678" s="20">
        <f>SUM(C1589:C1677)</f>
        <v>160675787868</v>
      </c>
      <c r="D1678" s="20">
        <f>SUM(D1589:D1677)</f>
        <v>235266527202</v>
      </c>
      <c r="E1678" s="20">
        <f>+D1678-C1678</f>
        <v>74590739334</v>
      </c>
      <c r="F1678" s="21" t="s">
        <v>16</v>
      </c>
      <c r="G1678" s="20">
        <f>SUM(G1589:G1677)</f>
        <v>433640651283</v>
      </c>
      <c r="H1678" s="21" t="s">
        <v>16</v>
      </c>
      <c r="I1678" s="19" t="s">
        <v>16</v>
      </c>
      <c r="J1678" s="19" t="s">
        <v>16</v>
      </c>
      <c r="K1678" s="20"/>
      <c r="L1678" s="20"/>
      <c r="M1678" s="20"/>
      <c r="N1678" s="22"/>
      <c r="O1678" s="21" t="s">
        <v>16</v>
      </c>
      <c r="P1678" s="21" t="s">
        <v>16</v>
      </c>
      <c r="Q1678" s="19" t="s">
        <v>16</v>
      </c>
      <c r="R1678" s="19"/>
      <c r="S1678" s="18"/>
    </row>
    <row r="1679" spans="1:20">
      <c r="A1679" s="16" t="s">
        <v>2325</v>
      </c>
      <c r="B1679" s="17" t="s">
        <v>16</v>
      </c>
      <c r="C1679" s="17"/>
      <c r="D1679" s="17"/>
      <c r="E1679" s="17"/>
      <c r="F1679" s="17" t="s">
        <v>16</v>
      </c>
      <c r="G1679" s="17"/>
      <c r="H1679" s="17" t="s">
        <v>16</v>
      </c>
      <c r="I1679" s="17" t="s">
        <v>16</v>
      </c>
      <c r="J1679" s="17" t="s">
        <v>16</v>
      </c>
      <c r="K1679" s="17"/>
      <c r="L1679" s="17"/>
      <c r="M1679" s="17"/>
      <c r="N1679" s="17"/>
      <c r="O1679" s="17" t="s">
        <v>16</v>
      </c>
      <c r="P1679" s="17" t="s">
        <v>16</v>
      </c>
      <c r="Q1679" s="17" t="s">
        <v>16</v>
      </c>
    </row>
    <row r="1680" spans="1:20" s="23" customFormat="1" ht="15">
      <c r="A1680" s="19" t="s">
        <v>2326</v>
      </c>
      <c r="B1680" s="13" t="s">
        <v>16</v>
      </c>
      <c r="C1680" s="20"/>
      <c r="D1680" s="20"/>
      <c r="E1680" s="20"/>
      <c r="F1680" s="21" t="s">
        <v>16</v>
      </c>
      <c r="G1680" s="20"/>
      <c r="H1680" s="21" t="s">
        <v>16</v>
      </c>
      <c r="I1680" s="19" t="s">
        <v>16</v>
      </c>
      <c r="J1680" s="19" t="s">
        <v>16</v>
      </c>
      <c r="K1680" s="20"/>
      <c r="L1680" s="20"/>
      <c r="M1680" s="20"/>
      <c r="N1680" s="22"/>
      <c r="O1680" s="21" t="s">
        <v>16</v>
      </c>
      <c r="P1680" s="21" t="s">
        <v>16</v>
      </c>
      <c r="Q1680" s="19" t="s">
        <v>16</v>
      </c>
      <c r="R1680" s="19"/>
      <c r="S1680" s="18"/>
    </row>
    <row r="1681" spans="1:19" ht="28.5">
      <c r="A1681" s="4" t="s">
        <v>2327</v>
      </c>
      <c r="B1681" s="5" t="s">
        <v>52</v>
      </c>
      <c r="C1681" s="6">
        <v>25688150</v>
      </c>
      <c r="D1681" s="6">
        <v>81043663</v>
      </c>
      <c r="E1681" s="6">
        <v>55355513</v>
      </c>
      <c r="F1681" s="8">
        <v>215.5</v>
      </c>
      <c r="G1681" s="6">
        <v>123904959</v>
      </c>
      <c r="H1681" s="8">
        <v>65.400000000000006</v>
      </c>
      <c r="I1681" s="4" t="s">
        <v>16</v>
      </c>
      <c r="J1681" s="4" t="s">
        <v>16</v>
      </c>
      <c r="K1681" s="6"/>
      <c r="L1681" s="6"/>
      <c r="M1681" s="6"/>
      <c r="N1681" s="11"/>
      <c r="O1681" s="7" t="s">
        <v>16</v>
      </c>
      <c r="P1681" s="7" t="s">
        <v>16</v>
      </c>
      <c r="Q1681" s="4" t="s">
        <v>16</v>
      </c>
      <c r="R1681" s="4"/>
      <c r="S1681" s="1"/>
    </row>
    <row r="1682" spans="1:19" ht="28.5">
      <c r="A1682" s="4" t="s">
        <v>2328</v>
      </c>
      <c r="B1682" s="5" t="s">
        <v>16</v>
      </c>
      <c r="C1682" s="6"/>
      <c r="D1682" s="6"/>
      <c r="E1682" s="6"/>
      <c r="F1682" s="7" t="s">
        <v>16</v>
      </c>
      <c r="G1682" s="6"/>
      <c r="H1682" s="7" t="s">
        <v>16</v>
      </c>
      <c r="I1682" s="4" t="s">
        <v>101</v>
      </c>
      <c r="J1682" s="4" t="s">
        <v>128</v>
      </c>
      <c r="K1682" s="6">
        <v>6</v>
      </c>
      <c r="L1682" s="6">
        <v>3</v>
      </c>
      <c r="M1682" s="6">
        <v>1</v>
      </c>
      <c r="N1682" s="11">
        <v>3</v>
      </c>
      <c r="O1682" s="9">
        <v>50</v>
      </c>
      <c r="P1682" s="9">
        <v>0</v>
      </c>
      <c r="Q1682" s="4" t="s">
        <v>16</v>
      </c>
      <c r="R1682" s="4"/>
      <c r="S1682" s="1"/>
    </row>
    <row r="1683" spans="1:19" ht="28.5">
      <c r="A1683" s="1"/>
      <c r="B1683" s="5" t="s">
        <v>16</v>
      </c>
      <c r="C1683" s="6"/>
      <c r="D1683" s="6"/>
      <c r="E1683" s="6"/>
      <c r="F1683" s="7" t="s">
        <v>16</v>
      </c>
      <c r="G1683" s="6"/>
      <c r="H1683" s="7" t="s">
        <v>16</v>
      </c>
      <c r="I1683" s="4" t="s">
        <v>2329</v>
      </c>
      <c r="J1683" s="4" t="s">
        <v>37</v>
      </c>
      <c r="K1683" s="6">
        <v>10</v>
      </c>
      <c r="L1683" s="6">
        <v>5</v>
      </c>
      <c r="M1683" s="6">
        <v>6</v>
      </c>
      <c r="N1683" s="11">
        <v>5</v>
      </c>
      <c r="O1683" s="9">
        <v>50</v>
      </c>
      <c r="P1683" s="9">
        <v>0</v>
      </c>
      <c r="Q1683" s="4" t="s">
        <v>16</v>
      </c>
      <c r="R1683" s="4"/>
      <c r="S1683" s="1"/>
    </row>
    <row r="1684" spans="1:19" ht="28.5">
      <c r="A1684" s="1"/>
      <c r="B1684" s="5" t="s">
        <v>16</v>
      </c>
      <c r="C1684" s="6"/>
      <c r="D1684" s="6"/>
      <c r="E1684" s="6"/>
      <c r="F1684" s="7" t="s">
        <v>16</v>
      </c>
      <c r="G1684" s="6"/>
      <c r="H1684" s="7" t="s">
        <v>16</v>
      </c>
      <c r="I1684" s="4" t="s">
        <v>2330</v>
      </c>
      <c r="J1684" s="4" t="s">
        <v>145</v>
      </c>
      <c r="K1684" s="6">
        <v>2580</v>
      </c>
      <c r="L1684" s="6">
        <v>2580</v>
      </c>
      <c r="M1684" s="6">
        <v>2613</v>
      </c>
      <c r="N1684" s="11">
        <v>2822</v>
      </c>
      <c r="O1684" s="7" t="s">
        <v>57</v>
      </c>
      <c r="P1684" s="9">
        <v>9.4</v>
      </c>
      <c r="Q1684" s="4" t="s">
        <v>3057</v>
      </c>
      <c r="R1684" s="4"/>
      <c r="S1684" s="1"/>
    </row>
    <row r="1685" spans="1:19" ht="42.75">
      <c r="A1685" s="1"/>
      <c r="B1685" s="5" t="s">
        <v>16</v>
      </c>
      <c r="C1685" s="6"/>
      <c r="D1685" s="6"/>
      <c r="E1685" s="6"/>
      <c r="F1685" s="7" t="s">
        <v>16</v>
      </c>
      <c r="G1685" s="6"/>
      <c r="H1685" s="7" t="s">
        <v>16</v>
      </c>
      <c r="I1685" s="4" t="s">
        <v>2331</v>
      </c>
      <c r="J1685" s="4" t="s">
        <v>27</v>
      </c>
      <c r="K1685" s="6">
        <v>2000</v>
      </c>
      <c r="L1685" s="6">
        <v>1000</v>
      </c>
      <c r="M1685" s="28" t="s">
        <v>2973</v>
      </c>
      <c r="N1685" s="11">
        <v>980</v>
      </c>
      <c r="O1685" s="7" t="s">
        <v>57</v>
      </c>
      <c r="P1685" s="9">
        <v>-2</v>
      </c>
      <c r="Q1685" s="4" t="s">
        <v>3058</v>
      </c>
      <c r="R1685" s="4"/>
      <c r="S1685" s="1"/>
    </row>
    <row r="1686" spans="1:19" ht="28.5">
      <c r="A1686" s="4" t="s">
        <v>2332</v>
      </c>
      <c r="B1686" s="5" t="s">
        <v>52</v>
      </c>
      <c r="C1686" s="6">
        <v>304115397</v>
      </c>
      <c r="D1686" s="6">
        <v>701431428</v>
      </c>
      <c r="E1686" s="6">
        <v>397316031</v>
      </c>
      <c r="F1686" s="8">
        <v>130.6</v>
      </c>
      <c r="G1686" s="6">
        <v>1884864777</v>
      </c>
      <c r="H1686" s="8">
        <v>37.200000000000003</v>
      </c>
      <c r="I1686" s="4" t="s">
        <v>16</v>
      </c>
      <c r="J1686" s="4" t="s">
        <v>16</v>
      </c>
      <c r="K1686" s="6"/>
      <c r="L1686" s="6"/>
      <c r="M1686" s="6"/>
      <c r="N1686" s="11"/>
      <c r="O1686" s="7" t="s">
        <v>16</v>
      </c>
      <c r="P1686" s="7" t="s">
        <v>16</v>
      </c>
      <c r="Q1686" s="4" t="s">
        <v>16</v>
      </c>
      <c r="R1686" s="4"/>
      <c r="S1686" s="1"/>
    </row>
    <row r="1687" spans="1:19" ht="42.75">
      <c r="A1687" s="4" t="s">
        <v>2333</v>
      </c>
      <c r="B1687" s="5" t="s">
        <v>16</v>
      </c>
      <c r="C1687" s="6"/>
      <c r="D1687" s="6"/>
      <c r="E1687" s="6"/>
      <c r="F1687" s="7" t="s">
        <v>16</v>
      </c>
      <c r="G1687" s="6"/>
      <c r="H1687" s="7" t="s">
        <v>16</v>
      </c>
      <c r="I1687" s="4" t="s">
        <v>2334</v>
      </c>
      <c r="J1687" s="4" t="s">
        <v>2335</v>
      </c>
      <c r="K1687" s="6">
        <v>2100000</v>
      </c>
      <c r="L1687" s="6">
        <v>723350</v>
      </c>
      <c r="M1687" s="6">
        <v>406406</v>
      </c>
      <c r="N1687" s="11">
        <v>526410</v>
      </c>
      <c r="O1687" s="9">
        <v>25.1</v>
      </c>
      <c r="P1687" s="9">
        <v>-27.2</v>
      </c>
      <c r="Q1687" s="4" t="s">
        <v>3059</v>
      </c>
      <c r="R1687" s="4"/>
      <c r="S1687" s="1"/>
    </row>
    <row r="1688" spans="1:19" ht="28.5">
      <c r="A1688" s="1"/>
      <c r="B1688" s="5" t="s">
        <v>16</v>
      </c>
      <c r="C1688" s="6"/>
      <c r="D1688" s="6"/>
      <c r="E1688" s="6"/>
      <c r="F1688" s="7" t="s">
        <v>16</v>
      </c>
      <c r="G1688" s="6"/>
      <c r="H1688" s="7" t="s">
        <v>16</v>
      </c>
      <c r="I1688" s="4" t="s">
        <v>1093</v>
      </c>
      <c r="J1688" s="4" t="s">
        <v>1900</v>
      </c>
      <c r="K1688" s="6">
        <v>50000</v>
      </c>
      <c r="L1688" s="6">
        <v>20000</v>
      </c>
      <c r="M1688" s="6">
        <v>8055</v>
      </c>
      <c r="N1688" s="11">
        <v>820</v>
      </c>
      <c r="O1688" s="9">
        <v>1.6</v>
      </c>
      <c r="P1688" s="9">
        <v>-95.9</v>
      </c>
      <c r="Q1688" s="4" t="s">
        <v>3060</v>
      </c>
      <c r="R1688" s="4"/>
      <c r="S1688" s="1"/>
    </row>
    <row r="1689" spans="1:19" ht="57">
      <c r="A1689" s="1"/>
      <c r="B1689" s="5" t="s">
        <v>16</v>
      </c>
      <c r="C1689" s="6"/>
      <c r="D1689" s="6"/>
      <c r="E1689" s="6"/>
      <c r="F1689" s="7" t="s">
        <v>16</v>
      </c>
      <c r="G1689" s="6"/>
      <c r="H1689" s="7" t="s">
        <v>16</v>
      </c>
      <c r="I1689" s="4" t="s">
        <v>162</v>
      </c>
      <c r="J1689" s="4" t="s">
        <v>86</v>
      </c>
      <c r="K1689" s="6">
        <v>150000</v>
      </c>
      <c r="L1689" s="6">
        <v>50000</v>
      </c>
      <c r="M1689" s="6">
        <v>23643</v>
      </c>
      <c r="N1689" s="11">
        <v>15965</v>
      </c>
      <c r="O1689" s="9">
        <v>10.6</v>
      </c>
      <c r="P1689" s="9">
        <v>-68.099999999999994</v>
      </c>
      <c r="Q1689" s="4" t="s">
        <v>3061</v>
      </c>
      <c r="R1689" s="4"/>
      <c r="S1689" s="1"/>
    </row>
    <row r="1690" spans="1:19" ht="28.5">
      <c r="A1690" s="1"/>
      <c r="B1690" s="5" t="s">
        <v>16</v>
      </c>
      <c r="C1690" s="6"/>
      <c r="D1690" s="6"/>
      <c r="E1690" s="6"/>
      <c r="F1690" s="7" t="s">
        <v>16</v>
      </c>
      <c r="G1690" s="6"/>
      <c r="H1690" s="7" t="s">
        <v>16</v>
      </c>
      <c r="I1690" s="4" t="s">
        <v>2336</v>
      </c>
      <c r="J1690" s="4" t="s">
        <v>2337</v>
      </c>
      <c r="K1690" s="6">
        <v>17000000</v>
      </c>
      <c r="L1690" s="6">
        <v>9000000</v>
      </c>
      <c r="M1690" s="6">
        <v>4663266</v>
      </c>
      <c r="N1690" s="11">
        <v>9000000</v>
      </c>
      <c r="O1690" s="9">
        <v>52.9</v>
      </c>
      <c r="P1690" s="9">
        <v>0</v>
      </c>
      <c r="Q1690" s="4" t="s">
        <v>16</v>
      </c>
      <c r="R1690" s="4"/>
      <c r="S1690" s="1"/>
    </row>
    <row r="1691" spans="1:19" ht="28.5">
      <c r="A1691" s="1"/>
      <c r="B1691" s="5" t="s">
        <v>16</v>
      </c>
      <c r="C1691" s="6"/>
      <c r="D1691" s="6"/>
      <c r="E1691" s="6"/>
      <c r="F1691" s="7" t="s">
        <v>16</v>
      </c>
      <c r="G1691" s="6"/>
      <c r="H1691" s="7" t="s">
        <v>16</v>
      </c>
      <c r="I1691" s="4" t="s">
        <v>2338</v>
      </c>
      <c r="J1691" s="4" t="s">
        <v>2339</v>
      </c>
      <c r="K1691" s="6">
        <v>150</v>
      </c>
      <c r="L1691" s="6">
        <v>0</v>
      </c>
      <c r="M1691" s="6">
        <v>0</v>
      </c>
      <c r="N1691" s="11">
        <v>100</v>
      </c>
      <c r="O1691" s="9">
        <v>66.7</v>
      </c>
      <c r="P1691" s="7" t="s">
        <v>18</v>
      </c>
      <c r="Q1691" s="4" t="s">
        <v>3062</v>
      </c>
      <c r="R1691" s="4"/>
      <c r="S1691" s="1"/>
    </row>
    <row r="1692" spans="1:19" ht="28.5">
      <c r="A1692" s="1"/>
      <c r="B1692" s="5" t="s">
        <v>16</v>
      </c>
      <c r="C1692" s="6"/>
      <c r="D1692" s="6"/>
      <c r="E1692" s="6"/>
      <c r="F1692" s="7" t="s">
        <v>16</v>
      </c>
      <c r="G1692" s="6"/>
      <c r="H1692" s="7" t="s">
        <v>16</v>
      </c>
      <c r="I1692" s="4" t="s">
        <v>2340</v>
      </c>
      <c r="J1692" s="4" t="s">
        <v>1813</v>
      </c>
      <c r="K1692" s="6">
        <v>1500000</v>
      </c>
      <c r="L1692" s="6">
        <v>750000</v>
      </c>
      <c r="M1692" s="6">
        <v>740750</v>
      </c>
      <c r="N1692" s="11">
        <v>725625</v>
      </c>
      <c r="O1692" s="9">
        <v>48.4</v>
      </c>
      <c r="P1692" s="9">
        <v>-3.2</v>
      </c>
      <c r="Q1692" s="4" t="s">
        <v>3063</v>
      </c>
      <c r="R1692" s="4"/>
      <c r="S1692" s="1"/>
    </row>
    <row r="1693" spans="1:19" ht="28.5">
      <c r="A1693" s="1"/>
      <c r="B1693" s="5" t="s">
        <v>16</v>
      </c>
      <c r="C1693" s="6"/>
      <c r="D1693" s="6"/>
      <c r="E1693" s="6"/>
      <c r="F1693" s="7" t="s">
        <v>16</v>
      </c>
      <c r="G1693" s="6"/>
      <c r="H1693" s="7" t="s">
        <v>16</v>
      </c>
      <c r="I1693" s="4" t="s">
        <v>2341</v>
      </c>
      <c r="J1693" s="4" t="s">
        <v>2342</v>
      </c>
      <c r="K1693" s="6">
        <v>80</v>
      </c>
      <c r="L1693" s="6">
        <v>40</v>
      </c>
      <c r="M1693" s="6">
        <v>68</v>
      </c>
      <c r="N1693" s="11">
        <v>0</v>
      </c>
      <c r="O1693" s="7" t="s">
        <v>18</v>
      </c>
      <c r="P1693" s="7" t="s">
        <v>18</v>
      </c>
      <c r="Q1693" s="4" t="s">
        <v>3064</v>
      </c>
      <c r="R1693" s="4"/>
      <c r="S1693" s="1"/>
    </row>
    <row r="1694" spans="1:19" ht="42.75">
      <c r="A1694" s="1"/>
      <c r="B1694" s="5" t="s">
        <v>16</v>
      </c>
      <c r="C1694" s="6"/>
      <c r="D1694" s="6"/>
      <c r="E1694" s="6"/>
      <c r="F1694" s="7" t="s">
        <v>16</v>
      </c>
      <c r="G1694" s="6"/>
      <c r="H1694" s="7" t="s">
        <v>16</v>
      </c>
      <c r="I1694" s="4" t="s">
        <v>2343</v>
      </c>
      <c r="J1694" s="4" t="s">
        <v>2048</v>
      </c>
      <c r="K1694" s="6"/>
      <c r="L1694" s="6"/>
      <c r="M1694" s="6"/>
      <c r="N1694" s="11"/>
      <c r="O1694" s="9">
        <v>0</v>
      </c>
      <c r="P1694" s="9">
        <v>0</v>
      </c>
      <c r="Q1694" s="4" t="s">
        <v>16</v>
      </c>
      <c r="R1694" s="4"/>
      <c r="S1694" s="1"/>
    </row>
    <row r="1695" spans="1:19" ht="42.75">
      <c r="A1695" s="4" t="s">
        <v>2344</v>
      </c>
      <c r="B1695" s="5" t="s">
        <v>52</v>
      </c>
      <c r="C1695" s="6">
        <v>166545026</v>
      </c>
      <c r="D1695" s="6">
        <v>454659828</v>
      </c>
      <c r="E1695" s="6">
        <v>288114802</v>
      </c>
      <c r="F1695" s="8">
        <v>173</v>
      </c>
      <c r="G1695" s="6">
        <v>1005159276</v>
      </c>
      <c r="H1695" s="8">
        <v>45.2</v>
      </c>
      <c r="I1695" s="4" t="s">
        <v>16</v>
      </c>
      <c r="J1695" s="4" t="s">
        <v>16</v>
      </c>
      <c r="K1695" s="6"/>
      <c r="L1695" s="6"/>
      <c r="M1695" s="6"/>
      <c r="N1695" s="11"/>
      <c r="O1695" s="7" t="s">
        <v>16</v>
      </c>
      <c r="P1695" s="7" t="s">
        <v>16</v>
      </c>
      <c r="Q1695" s="4" t="s">
        <v>16</v>
      </c>
      <c r="R1695" s="4"/>
      <c r="S1695" s="1"/>
    </row>
    <row r="1696" spans="1:19" ht="42.75">
      <c r="A1696" s="1"/>
      <c r="B1696" s="5" t="s">
        <v>16</v>
      </c>
      <c r="C1696" s="6"/>
      <c r="D1696" s="6"/>
      <c r="E1696" s="6"/>
      <c r="F1696" s="7" t="s">
        <v>16</v>
      </c>
      <c r="G1696" s="6"/>
      <c r="H1696" s="7" t="s">
        <v>16</v>
      </c>
      <c r="I1696" s="4" t="s">
        <v>2341</v>
      </c>
      <c r="J1696" s="4" t="s">
        <v>2342</v>
      </c>
      <c r="K1696" s="6">
        <v>1800</v>
      </c>
      <c r="L1696" s="6">
        <v>844</v>
      </c>
      <c r="M1696" s="6">
        <v>762</v>
      </c>
      <c r="N1696" s="11">
        <v>490</v>
      </c>
      <c r="O1696" s="9">
        <v>27.2</v>
      </c>
      <c r="P1696" s="9">
        <v>-41.9</v>
      </c>
      <c r="Q1696" s="4" t="s">
        <v>3065</v>
      </c>
      <c r="R1696" s="4"/>
      <c r="S1696" s="1"/>
    </row>
    <row r="1697" spans="1:20" ht="71.25">
      <c r="A1697" s="1"/>
      <c r="B1697" s="5" t="s">
        <v>16</v>
      </c>
      <c r="C1697" s="6"/>
      <c r="D1697" s="6"/>
      <c r="E1697" s="6"/>
      <c r="F1697" s="7" t="s">
        <v>16</v>
      </c>
      <c r="G1697" s="6"/>
      <c r="H1697" s="7" t="s">
        <v>16</v>
      </c>
      <c r="I1697" s="4" t="s">
        <v>2345</v>
      </c>
      <c r="J1697" s="4" t="s">
        <v>2346</v>
      </c>
      <c r="K1697" s="6">
        <v>497620</v>
      </c>
      <c r="L1697" s="6">
        <v>429762</v>
      </c>
      <c r="M1697" s="6">
        <v>206220</v>
      </c>
      <c r="N1697" s="11">
        <v>399467</v>
      </c>
      <c r="O1697" s="7" t="s">
        <v>57</v>
      </c>
      <c r="P1697" s="9">
        <v>-7</v>
      </c>
      <c r="Q1697" s="4" t="s">
        <v>3066</v>
      </c>
      <c r="R1697" s="4"/>
      <c r="S1697" s="1"/>
    </row>
    <row r="1698" spans="1:20">
      <c r="A1698" s="1"/>
      <c r="B1698" s="1"/>
      <c r="C1698" s="1"/>
      <c r="D1698" s="1"/>
      <c r="E1698" s="1"/>
      <c r="F1698" s="1"/>
      <c r="G1698" s="1"/>
      <c r="H1698" s="1"/>
      <c r="I1698" s="1"/>
      <c r="J1698" s="1"/>
      <c r="K1698" s="1"/>
      <c r="L1698" s="1"/>
      <c r="M1698" s="1"/>
      <c r="N1698" s="1"/>
      <c r="O1698" s="1"/>
      <c r="P1698" s="1"/>
      <c r="Q1698" s="29"/>
      <c r="R1698" s="29"/>
      <c r="S1698" s="33"/>
      <c r="T1698" s="43"/>
    </row>
    <row r="1699" spans="1:20" ht="85.5">
      <c r="A1699" s="1"/>
      <c r="B1699" s="5" t="s">
        <v>16</v>
      </c>
      <c r="C1699" s="6"/>
      <c r="D1699" s="6"/>
      <c r="E1699" s="6"/>
      <c r="F1699" s="7" t="s">
        <v>16</v>
      </c>
      <c r="G1699" s="6"/>
      <c r="H1699" s="7" t="s">
        <v>16</v>
      </c>
      <c r="I1699" s="4" t="s">
        <v>2345</v>
      </c>
      <c r="J1699" s="4" t="s">
        <v>2347</v>
      </c>
      <c r="K1699" s="6">
        <v>1059867</v>
      </c>
      <c r="L1699" s="6">
        <v>1000986</v>
      </c>
      <c r="M1699" s="6">
        <v>564376</v>
      </c>
      <c r="N1699" s="11">
        <v>837093</v>
      </c>
      <c r="O1699" s="7" t="s">
        <v>57</v>
      </c>
      <c r="P1699" s="9">
        <v>-16.399999999999999</v>
      </c>
      <c r="Q1699" s="29" t="s">
        <v>3067</v>
      </c>
      <c r="R1699" s="29"/>
      <c r="S1699" s="33"/>
      <c r="T1699" s="43"/>
    </row>
    <row r="1700" spans="1:20" ht="128.25">
      <c r="A1700" s="1"/>
      <c r="B1700" s="5" t="s">
        <v>16</v>
      </c>
      <c r="C1700" s="6"/>
      <c r="D1700" s="6"/>
      <c r="E1700" s="6"/>
      <c r="F1700" s="7" t="s">
        <v>16</v>
      </c>
      <c r="G1700" s="6"/>
      <c r="H1700" s="7" t="s">
        <v>16</v>
      </c>
      <c r="I1700" s="4" t="s">
        <v>2345</v>
      </c>
      <c r="J1700" s="4" t="s">
        <v>2348</v>
      </c>
      <c r="K1700" s="6">
        <v>1239748</v>
      </c>
      <c r="L1700" s="6">
        <v>1115773</v>
      </c>
      <c r="M1700" s="6">
        <v>620056</v>
      </c>
      <c r="N1700" s="11">
        <v>1001297</v>
      </c>
      <c r="O1700" s="7" t="s">
        <v>57</v>
      </c>
      <c r="P1700" s="9">
        <v>-10.3</v>
      </c>
      <c r="Q1700" s="29" t="s">
        <v>3068</v>
      </c>
      <c r="R1700" s="29"/>
      <c r="S1700" s="33"/>
      <c r="T1700" s="43"/>
    </row>
    <row r="1701" spans="1:20" ht="42.75">
      <c r="A1701" s="1"/>
      <c r="B1701" s="5" t="s">
        <v>16</v>
      </c>
      <c r="C1701" s="6"/>
      <c r="D1701" s="6"/>
      <c r="E1701" s="6"/>
      <c r="F1701" s="7" t="s">
        <v>16</v>
      </c>
      <c r="G1701" s="6"/>
      <c r="H1701" s="7" t="s">
        <v>16</v>
      </c>
      <c r="I1701" s="4" t="s">
        <v>2345</v>
      </c>
      <c r="J1701" s="4" t="s">
        <v>2349</v>
      </c>
      <c r="K1701" s="6">
        <v>1215766</v>
      </c>
      <c r="L1701" s="6">
        <v>1161328</v>
      </c>
      <c r="M1701" s="6">
        <v>903776</v>
      </c>
      <c r="N1701" s="11">
        <v>1168377</v>
      </c>
      <c r="O1701" s="7" t="s">
        <v>57</v>
      </c>
      <c r="P1701" s="9">
        <v>0.6</v>
      </c>
      <c r="Q1701" s="29" t="s">
        <v>3069</v>
      </c>
      <c r="R1701" s="29"/>
      <c r="S1701" s="33"/>
      <c r="T1701" s="43"/>
    </row>
    <row r="1702" spans="1:20" ht="28.5">
      <c r="A1702" s="4" t="s">
        <v>2350</v>
      </c>
      <c r="B1702" s="5" t="s">
        <v>52</v>
      </c>
      <c r="C1702" s="6">
        <v>120720172</v>
      </c>
      <c r="D1702" s="6">
        <v>158867943</v>
      </c>
      <c r="E1702" s="6">
        <v>38147771</v>
      </c>
      <c r="F1702" s="8">
        <v>31.6</v>
      </c>
      <c r="G1702" s="6">
        <v>387872224</v>
      </c>
      <c r="H1702" s="8">
        <v>41</v>
      </c>
      <c r="I1702" s="4" t="s">
        <v>16</v>
      </c>
      <c r="J1702" s="4" t="s">
        <v>16</v>
      </c>
      <c r="K1702" s="6"/>
      <c r="L1702" s="6"/>
      <c r="M1702" s="6"/>
      <c r="N1702" s="11"/>
      <c r="O1702" s="7" t="s">
        <v>16</v>
      </c>
      <c r="P1702" s="7" t="s">
        <v>16</v>
      </c>
      <c r="Q1702" s="29" t="s">
        <v>16</v>
      </c>
      <c r="R1702" s="29"/>
      <c r="S1702" s="33"/>
      <c r="T1702" s="43"/>
    </row>
    <row r="1703" spans="1:20" ht="28.5">
      <c r="A1703" s="4" t="s">
        <v>2351</v>
      </c>
      <c r="B1703" s="5" t="s">
        <v>16</v>
      </c>
      <c r="C1703" s="6"/>
      <c r="D1703" s="6"/>
      <c r="E1703" s="6"/>
      <c r="F1703" s="7" t="s">
        <v>16</v>
      </c>
      <c r="G1703" s="6"/>
      <c r="H1703" s="7" t="s">
        <v>16</v>
      </c>
      <c r="I1703" s="4" t="s">
        <v>2352</v>
      </c>
      <c r="J1703" s="4" t="s">
        <v>2353</v>
      </c>
      <c r="K1703" s="6">
        <v>680</v>
      </c>
      <c r="L1703" s="6">
        <v>680</v>
      </c>
      <c r="M1703" s="6">
        <v>695</v>
      </c>
      <c r="N1703" s="11">
        <v>694</v>
      </c>
      <c r="O1703" s="9">
        <v>102.1</v>
      </c>
      <c r="P1703" s="9">
        <v>2.1</v>
      </c>
      <c r="Q1703" s="29" t="s">
        <v>3070</v>
      </c>
      <c r="R1703" s="29"/>
      <c r="S1703" s="33"/>
      <c r="T1703" s="43"/>
    </row>
    <row r="1704" spans="1:20" ht="28.5">
      <c r="A1704" s="1"/>
      <c r="B1704" s="5" t="s">
        <v>16</v>
      </c>
      <c r="C1704" s="6"/>
      <c r="D1704" s="6"/>
      <c r="E1704" s="6"/>
      <c r="F1704" s="7" t="s">
        <v>16</v>
      </c>
      <c r="G1704" s="6"/>
      <c r="H1704" s="7" t="s">
        <v>16</v>
      </c>
      <c r="I1704" s="4" t="s">
        <v>2354</v>
      </c>
      <c r="J1704" s="4" t="s">
        <v>86</v>
      </c>
      <c r="K1704" s="6">
        <v>500</v>
      </c>
      <c r="L1704" s="6">
        <v>100</v>
      </c>
      <c r="M1704" s="6">
        <v>200</v>
      </c>
      <c r="N1704" s="11">
        <v>115</v>
      </c>
      <c r="O1704" s="9">
        <v>23</v>
      </c>
      <c r="P1704" s="9">
        <v>15</v>
      </c>
      <c r="Q1704" s="29" t="s">
        <v>3071</v>
      </c>
      <c r="R1704" s="29"/>
      <c r="S1704" s="33"/>
      <c r="T1704" s="43"/>
    </row>
    <row r="1705" spans="1:20" ht="42.75">
      <c r="A1705" s="1"/>
      <c r="B1705" s="5" t="s">
        <v>16</v>
      </c>
      <c r="C1705" s="6"/>
      <c r="D1705" s="6"/>
      <c r="E1705" s="6"/>
      <c r="F1705" s="7" t="s">
        <v>16</v>
      </c>
      <c r="G1705" s="6"/>
      <c r="H1705" s="7" t="s">
        <v>16</v>
      </c>
      <c r="I1705" s="4" t="s">
        <v>2355</v>
      </c>
      <c r="J1705" s="4" t="s">
        <v>2356</v>
      </c>
      <c r="K1705" s="6">
        <v>1750</v>
      </c>
      <c r="L1705" s="6">
        <v>583</v>
      </c>
      <c r="M1705" s="6">
        <v>0</v>
      </c>
      <c r="N1705" s="11">
        <v>0</v>
      </c>
      <c r="O1705" s="7" t="s">
        <v>18</v>
      </c>
      <c r="P1705" s="7" t="s">
        <v>18</v>
      </c>
      <c r="Q1705" s="29" t="s">
        <v>3361</v>
      </c>
      <c r="R1705" s="29"/>
      <c r="S1705" s="33"/>
      <c r="T1705" s="43"/>
    </row>
    <row r="1706" spans="1:20" ht="28.5">
      <c r="A1706" s="1"/>
      <c r="B1706" s="5" t="s">
        <v>16</v>
      </c>
      <c r="C1706" s="6"/>
      <c r="D1706" s="6"/>
      <c r="E1706" s="6"/>
      <c r="F1706" s="7" t="s">
        <v>16</v>
      </c>
      <c r="G1706" s="6"/>
      <c r="H1706" s="7" t="s">
        <v>16</v>
      </c>
      <c r="I1706" s="4" t="s">
        <v>2357</v>
      </c>
      <c r="J1706" s="4" t="s">
        <v>2358</v>
      </c>
      <c r="K1706" s="6">
        <v>130</v>
      </c>
      <c r="L1706" s="6">
        <v>60</v>
      </c>
      <c r="M1706" s="6">
        <v>60</v>
      </c>
      <c r="N1706" s="11">
        <v>66</v>
      </c>
      <c r="O1706" s="9">
        <v>50.8</v>
      </c>
      <c r="P1706" s="9">
        <v>10</v>
      </c>
      <c r="Q1706" s="29" t="s">
        <v>3072</v>
      </c>
      <c r="R1706" s="29"/>
      <c r="S1706" s="33"/>
      <c r="T1706" s="43"/>
    </row>
    <row r="1707" spans="1:20" ht="28.5">
      <c r="A1707" s="4" t="s">
        <v>2359</v>
      </c>
      <c r="B1707" s="5" t="s">
        <v>52</v>
      </c>
      <c r="C1707" s="6">
        <v>74598988</v>
      </c>
      <c r="D1707" s="6">
        <v>39291712</v>
      </c>
      <c r="E1707" s="6">
        <v>-35307276</v>
      </c>
      <c r="F1707" s="8">
        <v>-47.3</v>
      </c>
      <c r="G1707" s="6">
        <v>238599738</v>
      </c>
      <c r="H1707" s="8">
        <v>16.5</v>
      </c>
      <c r="I1707" s="4" t="s">
        <v>16</v>
      </c>
      <c r="J1707" s="4" t="s">
        <v>16</v>
      </c>
      <c r="K1707" s="6"/>
      <c r="L1707" s="6"/>
      <c r="M1707" s="6"/>
      <c r="N1707" s="11"/>
      <c r="O1707" s="7" t="s">
        <v>16</v>
      </c>
      <c r="P1707" s="7" t="s">
        <v>16</v>
      </c>
      <c r="Q1707" s="29" t="s">
        <v>16</v>
      </c>
      <c r="R1707" s="29"/>
      <c r="S1707" s="33"/>
      <c r="T1707" s="43"/>
    </row>
    <row r="1708" spans="1:20" ht="71.25">
      <c r="A1708" s="4" t="s">
        <v>2360</v>
      </c>
      <c r="B1708" s="5" t="s">
        <v>16</v>
      </c>
      <c r="C1708" s="6"/>
      <c r="D1708" s="6"/>
      <c r="E1708" s="6"/>
      <c r="F1708" s="7" t="s">
        <v>16</v>
      </c>
      <c r="G1708" s="6"/>
      <c r="H1708" s="7" t="s">
        <v>16</v>
      </c>
      <c r="I1708" s="4" t="s">
        <v>2361</v>
      </c>
      <c r="J1708" s="4" t="s">
        <v>1393</v>
      </c>
      <c r="K1708" s="6">
        <v>292</v>
      </c>
      <c r="L1708" s="6">
        <v>271</v>
      </c>
      <c r="M1708" s="6">
        <v>264</v>
      </c>
      <c r="N1708" s="11">
        <v>288</v>
      </c>
      <c r="O1708" s="7" t="s">
        <v>57</v>
      </c>
      <c r="P1708" s="9">
        <v>6.3</v>
      </c>
      <c r="Q1708" s="29" t="s">
        <v>3073</v>
      </c>
      <c r="R1708" s="29"/>
      <c r="S1708" s="33"/>
      <c r="T1708" s="43"/>
    </row>
    <row r="1709" spans="1:20" ht="28.5">
      <c r="A1709" s="1"/>
      <c r="B1709" s="5" t="s">
        <v>16</v>
      </c>
      <c r="C1709" s="6"/>
      <c r="D1709" s="6"/>
      <c r="E1709" s="6"/>
      <c r="F1709" s="7" t="s">
        <v>16</v>
      </c>
      <c r="G1709" s="6"/>
      <c r="H1709" s="7" t="s">
        <v>16</v>
      </c>
      <c r="I1709" s="4" t="s">
        <v>2362</v>
      </c>
      <c r="J1709" s="4" t="s">
        <v>297</v>
      </c>
      <c r="K1709" s="6">
        <v>20</v>
      </c>
      <c r="L1709" s="6">
        <v>8</v>
      </c>
      <c r="M1709" s="6">
        <v>7</v>
      </c>
      <c r="N1709" s="11">
        <v>11</v>
      </c>
      <c r="O1709" s="9">
        <v>55</v>
      </c>
      <c r="P1709" s="9">
        <v>37.5</v>
      </c>
      <c r="Q1709" s="29" t="s">
        <v>2363</v>
      </c>
      <c r="R1709" s="29"/>
      <c r="S1709" s="33"/>
      <c r="T1709" s="43"/>
    </row>
    <row r="1710" spans="1:20" ht="28.5">
      <c r="A1710" s="1"/>
      <c r="B1710" s="5" t="s">
        <v>16</v>
      </c>
      <c r="C1710" s="6"/>
      <c r="D1710" s="6"/>
      <c r="E1710" s="6"/>
      <c r="F1710" s="7" t="s">
        <v>16</v>
      </c>
      <c r="G1710" s="6"/>
      <c r="H1710" s="7" t="s">
        <v>16</v>
      </c>
      <c r="I1710" s="4" t="s">
        <v>2362</v>
      </c>
      <c r="J1710" s="4" t="s">
        <v>86</v>
      </c>
      <c r="K1710" s="6">
        <v>600</v>
      </c>
      <c r="L1710" s="6">
        <v>240</v>
      </c>
      <c r="M1710" s="6">
        <v>263</v>
      </c>
      <c r="N1710" s="11">
        <v>368</v>
      </c>
      <c r="O1710" s="9">
        <v>61.3</v>
      </c>
      <c r="P1710" s="9">
        <v>53.3</v>
      </c>
      <c r="Q1710" s="29" t="s">
        <v>2363</v>
      </c>
      <c r="R1710" s="29"/>
      <c r="S1710" s="33"/>
      <c r="T1710" s="43"/>
    </row>
    <row r="1711" spans="1:20">
      <c r="A1711" s="1"/>
      <c r="B1711" s="5" t="s">
        <v>16</v>
      </c>
      <c r="C1711" s="6"/>
      <c r="D1711" s="6"/>
      <c r="E1711" s="6"/>
      <c r="F1711" s="7" t="s">
        <v>16</v>
      </c>
      <c r="G1711" s="6"/>
      <c r="H1711" s="7" t="s">
        <v>16</v>
      </c>
      <c r="I1711" s="4" t="s">
        <v>1519</v>
      </c>
      <c r="J1711" s="4" t="s">
        <v>37</v>
      </c>
      <c r="K1711" s="6">
        <v>7</v>
      </c>
      <c r="L1711" s="6">
        <v>3</v>
      </c>
      <c r="M1711" s="6">
        <v>3</v>
      </c>
      <c r="N1711" s="11">
        <v>3</v>
      </c>
      <c r="O1711" s="9">
        <v>42.9</v>
      </c>
      <c r="P1711" s="9">
        <v>0</v>
      </c>
      <c r="Q1711" s="29" t="s">
        <v>16</v>
      </c>
      <c r="R1711" s="29"/>
      <c r="S1711" s="33"/>
      <c r="T1711" s="43"/>
    </row>
    <row r="1712" spans="1:20" ht="42.75">
      <c r="A1712" s="1"/>
      <c r="B1712" s="5" t="s">
        <v>16</v>
      </c>
      <c r="C1712" s="6"/>
      <c r="D1712" s="6"/>
      <c r="E1712" s="6"/>
      <c r="F1712" s="7" t="s">
        <v>16</v>
      </c>
      <c r="G1712" s="6"/>
      <c r="H1712" s="7" t="s">
        <v>16</v>
      </c>
      <c r="I1712" s="4" t="s">
        <v>2364</v>
      </c>
      <c r="J1712" s="4" t="s">
        <v>128</v>
      </c>
      <c r="K1712" s="6">
        <v>200</v>
      </c>
      <c r="L1712" s="6">
        <v>100</v>
      </c>
      <c r="M1712" s="6">
        <v>101</v>
      </c>
      <c r="N1712" s="11">
        <v>101</v>
      </c>
      <c r="O1712" s="9">
        <v>50.5</v>
      </c>
      <c r="P1712" s="9">
        <v>1</v>
      </c>
      <c r="Q1712" s="29" t="s">
        <v>3074</v>
      </c>
      <c r="R1712" s="29"/>
      <c r="S1712" s="33"/>
      <c r="T1712" s="43"/>
    </row>
    <row r="1713" spans="1:20" ht="42.75">
      <c r="A1713" s="1"/>
      <c r="B1713" s="5" t="s">
        <v>16</v>
      </c>
      <c r="C1713" s="6"/>
      <c r="D1713" s="6"/>
      <c r="E1713" s="6"/>
      <c r="F1713" s="7" t="s">
        <v>16</v>
      </c>
      <c r="G1713" s="6"/>
      <c r="H1713" s="7" t="s">
        <v>16</v>
      </c>
      <c r="I1713" s="4" t="s">
        <v>2364</v>
      </c>
      <c r="J1713" s="4" t="s">
        <v>42</v>
      </c>
      <c r="K1713" s="6">
        <v>8000</v>
      </c>
      <c r="L1713" s="6">
        <v>2500</v>
      </c>
      <c r="M1713" s="6">
        <v>5654</v>
      </c>
      <c r="N1713" s="11">
        <v>2174</v>
      </c>
      <c r="O1713" s="9">
        <v>27.2</v>
      </c>
      <c r="P1713" s="9">
        <v>-13</v>
      </c>
      <c r="Q1713" s="29" t="s">
        <v>3075</v>
      </c>
      <c r="R1713" s="29"/>
      <c r="S1713" s="33"/>
      <c r="T1713" s="43"/>
    </row>
    <row r="1714" spans="1:20" ht="42.75">
      <c r="A1714" s="1"/>
      <c r="B1714" s="5" t="s">
        <v>16</v>
      </c>
      <c r="C1714" s="6"/>
      <c r="D1714" s="6"/>
      <c r="E1714" s="6"/>
      <c r="F1714" s="7" t="s">
        <v>16</v>
      </c>
      <c r="G1714" s="6"/>
      <c r="H1714" s="7" t="s">
        <v>16</v>
      </c>
      <c r="I1714" s="4" t="s">
        <v>2365</v>
      </c>
      <c r="J1714" s="4" t="s">
        <v>37</v>
      </c>
      <c r="K1714" s="6">
        <v>8</v>
      </c>
      <c r="L1714" s="6">
        <v>4</v>
      </c>
      <c r="M1714" s="6">
        <v>3</v>
      </c>
      <c r="N1714" s="11">
        <v>2</v>
      </c>
      <c r="O1714" s="9">
        <v>25</v>
      </c>
      <c r="P1714" s="9">
        <v>-50</v>
      </c>
      <c r="Q1714" s="29" t="s">
        <v>3076</v>
      </c>
      <c r="R1714" s="29"/>
      <c r="S1714" s="33"/>
      <c r="T1714" s="43"/>
    </row>
    <row r="1715" spans="1:20" ht="57">
      <c r="A1715" s="1"/>
      <c r="B1715" s="5" t="s">
        <v>16</v>
      </c>
      <c r="C1715" s="6"/>
      <c r="D1715" s="6"/>
      <c r="E1715" s="6"/>
      <c r="F1715" s="7" t="s">
        <v>16</v>
      </c>
      <c r="G1715" s="6"/>
      <c r="H1715" s="7" t="s">
        <v>16</v>
      </c>
      <c r="I1715" s="4" t="s">
        <v>2365</v>
      </c>
      <c r="J1715" s="4" t="s">
        <v>170</v>
      </c>
      <c r="K1715" s="6">
        <v>5000</v>
      </c>
      <c r="L1715" s="6">
        <v>2000</v>
      </c>
      <c r="M1715" s="6">
        <v>2590</v>
      </c>
      <c r="N1715" s="11">
        <v>1584</v>
      </c>
      <c r="O1715" s="9">
        <v>31.7</v>
      </c>
      <c r="P1715" s="9">
        <v>-20.8</v>
      </c>
      <c r="Q1715" s="29" t="s">
        <v>3077</v>
      </c>
      <c r="R1715" s="29"/>
      <c r="S1715" s="33"/>
      <c r="T1715" s="43"/>
    </row>
    <row r="1716" spans="1:20" ht="28.5">
      <c r="A1716" s="1"/>
      <c r="B1716" s="5" t="s">
        <v>16</v>
      </c>
      <c r="C1716" s="6"/>
      <c r="D1716" s="6"/>
      <c r="E1716" s="6"/>
      <c r="F1716" s="7" t="s">
        <v>16</v>
      </c>
      <c r="G1716" s="6"/>
      <c r="H1716" s="7" t="s">
        <v>16</v>
      </c>
      <c r="I1716" s="4" t="s">
        <v>2366</v>
      </c>
      <c r="J1716" s="4" t="s">
        <v>42</v>
      </c>
      <c r="K1716" s="6">
        <v>12000</v>
      </c>
      <c r="L1716" s="6">
        <v>5500</v>
      </c>
      <c r="M1716" s="6">
        <v>3542</v>
      </c>
      <c r="N1716" s="11">
        <v>5798</v>
      </c>
      <c r="O1716" s="9">
        <v>48.3</v>
      </c>
      <c r="P1716" s="9">
        <v>5.4</v>
      </c>
      <c r="Q1716" s="26" t="s">
        <v>3078</v>
      </c>
      <c r="R1716" s="29"/>
      <c r="S1716" s="33"/>
      <c r="T1716" s="43"/>
    </row>
    <row r="1717" spans="1:20" ht="42.75">
      <c r="A1717" s="1"/>
      <c r="B1717" s="5" t="s">
        <v>16</v>
      </c>
      <c r="C1717" s="6"/>
      <c r="D1717" s="6"/>
      <c r="E1717" s="6"/>
      <c r="F1717" s="7" t="s">
        <v>16</v>
      </c>
      <c r="G1717" s="6"/>
      <c r="H1717" s="7" t="s">
        <v>16</v>
      </c>
      <c r="I1717" s="4" t="s">
        <v>2367</v>
      </c>
      <c r="J1717" s="4" t="s">
        <v>1192</v>
      </c>
      <c r="K1717" s="6">
        <v>90</v>
      </c>
      <c r="L1717" s="6">
        <v>40</v>
      </c>
      <c r="M1717" s="6">
        <v>22</v>
      </c>
      <c r="N1717" s="11">
        <v>17</v>
      </c>
      <c r="O1717" s="9">
        <v>18.899999999999999</v>
      </c>
      <c r="P1717" s="9">
        <v>-57.5</v>
      </c>
      <c r="Q1717" s="29" t="s">
        <v>3079</v>
      </c>
      <c r="R1717" s="29"/>
      <c r="S1717" s="33"/>
      <c r="T1717" s="43"/>
    </row>
    <row r="1718" spans="1:20" ht="28.5">
      <c r="A1718" s="1"/>
      <c r="B1718" s="5" t="s">
        <v>16</v>
      </c>
      <c r="C1718" s="6"/>
      <c r="D1718" s="6"/>
      <c r="E1718" s="6"/>
      <c r="F1718" s="7" t="s">
        <v>16</v>
      </c>
      <c r="G1718" s="6"/>
      <c r="H1718" s="7" t="s">
        <v>16</v>
      </c>
      <c r="I1718" s="4" t="s">
        <v>2368</v>
      </c>
      <c r="J1718" s="4" t="s">
        <v>1854</v>
      </c>
      <c r="K1718" s="6">
        <v>25</v>
      </c>
      <c r="L1718" s="6">
        <v>11</v>
      </c>
      <c r="M1718" s="6">
        <v>27</v>
      </c>
      <c r="N1718" s="11">
        <v>19</v>
      </c>
      <c r="O1718" s="9">
        <v>76</v>
      </c>
      <c r="P1718" s="9">
        <v>72.7</v>
      </c>
      <c r="Q1718" s="29" t="s">
        <v>2363</v>
      </c>
      <c r="R1718" s="29"/>
      <c r="S1718" s="33"/>
      <c r="T1718" s="43"/>
    </row>
    <row r="1719" spans="1:20" ht="28.5">
      <c r="A1719" s="1"/>
      <c r="B1719" s="5" t="s">
        <v>16</v>
      </c>
      <c r="C1719" s="6"/>
      <c r="D1719" s="6"/>
      <c r="E1719" s="6"/>
      <c r="F1719" s="7" t="s">
        <v>16</v>
      </c>
      <c r="G1719" s="6"/>
      <c r="H1719" s="7" t="s">
        <v>16</v>
      </c>
      <c r="I1719" s="4" t="s">
        <v>2368</v>
      </c>
      <c r="J1719" s="4" t="s">
        <v>2369</v>
      </c>
      <c r="K1719" s="6">
        <v>20</v>
      </c>
      <c r="L1719" s="6">
        <v>8</v>
      </c>
      <c r="M1719" s="6">
        <v>7</v>
      </c>
      <c r="N1719" s="11">
        <v>2</v>
      </c>
      <c r="O1719" s="9">
        <v>10</v>
      </c>
      <c r="P1719" s="9">
        <v>-75</v>
      </c>
      <c r="Q1719" s="29" t="s">
        <v>3080</v>
      </c>
      <c r="R1719" s="29"/>
      <c r="S1719" s="33"/>
      <c r="T1719" s="43"/>
    </row>
    <row r="1720" spans="1:20" ht="28.5">
      <c r="A1720" s="1"/>
      <c r="B1720" s="5" t="s">
        <v>16</v>
      </c>
      <c r="C1720" s="6"/>
      <c r="D1720" s="6"/>
      <c r="E1720" s="6"/>
      <c r="F1720" s="7" t="s">
        <v>16</v>
      </c>
      <c r="G1720" s="6"/>
      <c r="H1720" s="7" t="s">
        <v>16</v>
      </c>
      <c r="I1720" s="4" t="s">
        <v>2370</v>
      </c>
      <c r="J1720" s="4" t="s">
        <v>31</v>
      </c>
      <c r="K1720" s="6">
        <v>12</v>
      </c>
      <c r="L1720" s="6">
        <v>5</v>
      </c>
      <c r="M1720" s="6">
        <v>5</v>
      </c>
      <c r="N1720" s="11">
        <v>6</v>
      </c>
      <c r="O1720" s="9">
        <v>50</v>
      </c>
      <c r="P1720" s="9">
        <v>20</v>
      </c>
      <c r="Q1720" s="29" t="s">
        <v>2363</v>
      </c>
      <c r="R1720" s="29"/>
      <c r="S1720" s="33"/>
      <c r="T1720" s="43"/>
    </row>
    <row r="1721" spans="1:20" ht="28.5">
      <c r="A1721" s="1"/>
      <c r="B1721" s="5" t="s">
        <v>16</v>
      </c>
      <c r="C1721" s="6"/>
      <c r="D1721" s="6"/>
      <c r="E1721" s="6"/>
      <c r="F1721" s="7" t="s">
        <v>16</v>
      </c>
      <c r="G1721" s="6"/>
      <c r="H1721" s="7" t="s">
        <v>16</v>
      </c>
      <c r="I1721" s="4" t="s">
        <v>2371</v>
      </c>
      <c r="J1721" s="4" t="s">
        <v>37</v>
      </c>
      <c r="K1721" s="6">
        <v>6</v>
      </c>
      <c r="L1721" s="6">
        <v>3</v>
      </c>
      <c r="M1721" s="6">
        <v>5</v>
      </c>
      <c r="N1721" s="11">
        <v>3</v>
      </c>
      <c r="O1721" s="9">
        <v>50</v>
      </c>
      <c r="P1721" s="9">
        <v>0</v>
      </c>
      <c r="Q1721" s="29" t="s">
        <v>16</v>
      </c>
      <c r="R1721" s="29"/>
      <c r="S1721" s="33"/>
      <c r="T1721" s="43"/>
    </row>
    <row r="1722" spans="1:20" ht="42.75">
      <c r="A1722" s="1"/>
      <c r="B1722" s="5" t="s">
        <v>16</v>
      </c>
      <c r="C1722" s="6"/>
      <c r="D1722" s="6"/>
      <c r="E1722" s="6"/>
      <c r="F1722" s="7" t="s">
        <v>16</v>
      </c>
      <c r="G1722" s="6"/>
      <c r="H1722" s="7" t="s">
        <v>16</v>
      </c>
      <c r="I1722" s="4" t="s">
        <v>2372</v>
      </c>
      <c r="J1722" s="4" t="s">
        <v>37</v>
      </c>
      <c r="K1722" s="6">
        <v>0</v>
      </c>
      <c r="L1722" s="6">
        <v>0</v>
      </c>
      <c r="M1722" s="6">
        <v>0</v>
      </c>
      <c r="N1722" s="11">
        <v>0</v>
      </c>
      <c r="O1722" s="9">
        <v>0</v>
      </c>
      <c r="P1722" s="9">
        <v>0</v>
      </c>
      <c r="Q1722" s="29" t="s">
        <v>16</v>
      </c>
      <c r="R1722" s="29"/>
      <c r="S1722" s="33"/>
      <c r="T1722" s="43"/>
    </row>
    <row r="1723" spans="1:20" ht="28.5">
      <c r="A1723" s="1"/>
      <c r="B1723" s="5" t="s">
        <v>16</v>
      </c>
      <c r="C1723" s="6"/>
      <c r="D1723" s="6"/>
      <c r="E1723" s="6"/>
      <c r="F1723" s="7" t="s">
        <v>16</v>
      </c>
      <c r="G1723" s="6"/>
      <c r="H1723" s="7" t="s">
        <v>16</v>
      </c>
      <c r="I1723" s="4" t="s">
        <v>2373</v>
      </c>
      <c r="J1723" s="4" t="s">
        <v>1192</v>
      </c>
      <c r="K1723" s="6">
        <v>40</v>
      </c>
      <c r="L1723" s="6">
        <v>5</v>
      </c>
      <c r="M1723" s="28" t="s">
        <v>2973</v>
      </c>
      <c r="N1723" s="11">
        <v>7</v>
      </c>
      <c r="O1723" s="9">
        <v>17.5</v>
      </c>
      <c r="P1723" s="9">
        <v>40</v>
      </c>
      <c r="Q1723" s="29" t="s">
        <v>3081</v>
      </c>
      <c r="R1723" s="29"/>
      <c r="S1723" s="33"/>
      <c r="T1723" s="43"/>
    </row>
    <row r="1724" spans="1:20" ht="28.5">
      <c r="A1724" s="4" t="s">
        <v>2374</v>
      </c>
      <c r="B1724" s="5" t="s">
        <v>52</v>
      </c>
      <c r="C1724" s="6">
        <v>951441811</v>
      </c>
      <c r="D1724" s="6">
        <v>1358699646</v>
      </c>
      <c r="E1724" s="6">
        <v>407257835</v>
      </c>
      <c r="F1724" s="8">
        <v>42.8</v>
      </c>
      <c r="G1724" s="6">
        <v>2385253340</v>
      </c>
      <c r="H1724" s="8">
        <v>57</v>
      </c>
      <c r="I1724" s="4" t="s">
        <v>16</v>
      </c>
      <c r="J1724" s="4" t="s">
        <v>16</v>
      </c>
      <c r="K1724" s="6"/>
      <c r="L1724" s="6"/>
      <c r="M1724" s="6"/>
      <c r="N1724" s="11"/>
      <c r="O1724" s="7" t="s">
        <v>16</v>
      </c>
      <c r="P1724" s="7" t="s">
        <v>16</v>
      </c>
      <c r="Q1724" s="29" t="s">
        <v>16</v>
      </c>
      <c r="R1724" s="29"/>
      <c r="S1724" s="33"/>
      <c r="T1724" s="43"/>
    </row>
    <row r="1725" spans="1:20" ht="28.5">
      <c r="A1725" s="4" t="s">
        <v>2375</v>
      </c>
      <c r="B1725" s="5" t="s">
        <v>16</v>
      </c>
      <c r="C1725" s="6"/>
      <c r="D1725" s="6"/>
      <c r="E1725" s="6"/>
      <c r="F1725" s="7" t="s">
        <v>16</v>
      </c>
      <c r="G1725" s="6"/>
      <c r="H1725" s="7" t="s">
        <v>16</v>
      </c>
      <c r="I1725" s="4" t="s">
        <v>2376</v>
      </c>
      <c r="J1725" s="4" t="s">
        <v>894</v>
      </c>
      <c r="K1725" s="6">
        <v>39723188</v>
      </c>
      <c r="L1725" s="6">
        <v>19861594</v>
      </c>
      <c r="M1725" s="6">
        <v>21977879</v>
      </c>
      <c r="N1725" s="11">
        <v>21349448</v>
      </c>
      <c r="O1725" s="9">
        <v>53.7</v>
      </c>
      <c r="P1725" s="9">
        <v>7.5</v>
      </c>
      <c r="Q1725" s="29" t="s">
        <v>3143</v>
      </c>
      <c r="R1725" s="29"/>
      <c r="S1725" s="33"/>
      <c r="T1725" s="43"/>
    </row>
    <row r="1726" spans="1:20" ht="85.5">
      <c r="A1726" s="1"/>
      <c r="B1726" s="5" t="s">
        <v>16</v>
      </c>
      <c r="C1726" s="6"/>
      <c r="D1726" s="6"/>
      <c r="E1726" s="6"/>
      <c r="F1726" s="7" t="s">
        <v>16</v>
      </c>
      <c r="G1726" s="6"/>
      <c r="H1726" s="7" t="s">
        <v>16</v>
      </c>
      <c r="I1726" s="4" t="s">
        <v>2377</v>
      </c>
      <c r="J1726" s="4" t="s">
        <v>2378</v>
      </c>
      <c r="K1726" s="6">
        <v>755757</v>
      </c>
      <c r="L1726" s="6">
        <v>377879</v>
      </c>
      <c r="M1726" s="6">
        <v>354876</v>
      </c>
      <c r="N1726" s="11">
        <v>30851</v>
      </c>
      <c r="O1726" s="9">
        <v>4.0999999999999996</v>
      </c>
      <c r="P1726" s="9">
        <v>-91.8</v>
      </c>
      <c r="Q1726" s="29" t="s">
        <v>3362</v>
      </c>
      <c r="R1726" s="29"/>
      <c r="S1726" s="33"/>
      <c r="T1726" s="43"/>
    </row>
    <row r="1727" spans="1:20" ht="85.5">
      <c r="A1727" s="1"/>
      <c r="B1727" s="5" t="s">
        <v>16</v>
      </c>
      <c r="C1727" s="6"/>
      <c r="D1727" s="6"/>
      <c r="E1727" s="6"/>
      <c r="F1727" s="7" t="s">
        <v>16</v>
      </c>
      <c r="G1727" s="6"/>
      <c r="H1727" s="7" t="s">
        <v>16</v>
      </c>
      <c r="I1727" s="4" t="s">
        <v>2379</v>
      </c>
      <c r="J1727" s="4" t="s">
        <v>2378</v>
      </c>
      <c r="K1727" s="6">
        <v>705777</v>
      </c>
      <c r="L1727" s="6">
        <v>352889</v>
      </c>
      <c r="M1727" s="6">
        <v>326667</v>
      </c>
      <c r="N1727" s="11">
        <v>60715</v>
      </c>
      <c r="O1727" s="9">
        <v>8.6</v>
      </c>
      <c r="P1727" s="9">
        <v>-82.8</v>
      </c>
      <c r="Q1727" s="29" t="s">
        <v>3362</v>
      </c>
      <c r="R1727" s="29"/>
      <c r="S1727" s="33"/>
      <c r="T1727" s="43"/>
    </row>
    <row r="1728" spans="1:20" ht="85.5">
      <c r="A1728" s="1"/>
      <c r="B1728" s="5" t="s">
        <v>16</v>
      </c>
      <c r="C1728" s="6"/>
      <c r="D1728" s="6"/>
      <c r="E1728" s="6"/>
      <c r="F1728" s="7" t="s">
        <v>16</v>
      </c>
      <c r="G1728" s="6"/>
      <c r="H1728" s="7" t="s">
        <v>16</v>
      </c>
      <c r="I1728" s="4" t="s">
        <v>2380</v>
      </c>
      <c r="J1728" s="4" t="s">
        <v>2378</v>
      </c>
      <c r="K1728" s="6">
        <v>705777</v>
      </c>
      <c r="L1728" s="6">
        <v>352889</v>
      </c>
      <c r="M1728" s="6">
        <v>320622</v>
      </c>
      <c r="N1728" s="11">
        <v>61795</v>
      </c>
      <c r="O1728" s="9">
        <v>8.8000000000000007</v>
      </c>
      <c r="P1728" s="9">
        <v>-82.5</v>
      </c>
      <c r="Q1728" s="29" t="s">
        <v>3362</v>
      </c>
      <c r="R1728" s="29"/>
      <c r="S1728" s="33"/>
      <c r="T1728" s="43"/>
    </row>
    <row r="1729" spans="1:20" ht="85.5">
      <c r="A1729" s="1"/>
      <c r="B1729" s="5" t="s">
        <v>16</v>
      </c>
      <c r="C1729" s="6"/>
      <c r="D1729" s="6"/>
      <c r="E1729" s="6"/>
      <c r="F1729" s="7" t="s">
        <v>16</v>
      </c>
      <c r="G1729" s="6"/>
      <c r="H1729" s="7" t="s">
        <v>16</v>
      </c>
      <c r="I1729" s="4" t="s">
        <v>2381</v>
      </c>
      <c r="J1729" s="4" t="s">
        <v>2378</v>
      </c>
      <c r="K1729" s="6">
        <v>705777</v>
      </c>
      <c r="L1729" s="6">
        <v>352889</v>
      </c>
      <c r="M1729" s="6">
        <v>320622</v>
      </c>
      <c r="N1729" s="11">
        <v>55243</v>
      </c>
      <c r="O1729" s="9">
        <v>7.8</v>
      </c>
      <c r="P1729" s="9">
        <v>-84.3</v>
      </c>
      <c r="Q1729" s="29" t="s">
        <v>3363</v>
      </c>
      <c r="R1729" s="29"/>
      <c r="S1729" s="33"/>
      <c r="T1729" s="43"/>
    </row>
    <row r="1730" spans="1:20" ht="85.5">
      <c r="A1730" s="1"/>
      <c r="B1730" s="5" t="s">
        <v>16</v>
      </c>
      <c r="C1730" s="6"/>
      <c r="D1730" s="6"/>
      <c r="E1730" s="6"/>
      <c r="F1730" s="7" t="s">
        <v>16</v>
      </c>
      <c r="G1730" s="6"/>
      <c r="H1730" s="7" t="s">
        <v>16</v>
      </c>
      <c r="I1730" s="4" t="s">
        <v>2382</v>
      </c>
      <c r="J1730" s="4" t="s">
        <v>2378</v>
      </c>
      <c r="K1730" s="6">
        <v>715040</v>
      </c>
      <c r="L1730" s="6">
        <v>357520</v>
      </c>
      <c r="M1730" s="6">
        <v>318348</v>
      </c>
      <c r="N1730" s="11">
        <v>45793</v>
      </c>
      <c r="O1730" s="9">
        <v>6.4</v>
      </c>
      <c r="P1730" s="9">
        <v>-87.2</v>
      </c>
      <c r="Q1730" s="29" t="s">
        <v>3363</v>
      </c>
      <c r="R1730" s="29"/>
      <c r="S1730" s="33"/>
      <c r="T1730" s="43"/>
    </row>
    <row r="1731" spans="1:20" ht="85.5">
      <c r="A1731" s="1"/>
      <c r="B1731" s="5" t="s">
        <v>16</v>
      </c>
      <c r="C1731" s="6"/>
      <c r="D1731" s="6"/>
      <c r="E1731" s="6"/>
      <c r="F1731" s="7" t="s">
        <v>16</v>
      </c>
      <c r="G1731" s="6"/>
      <c r="H1731" s="7" t="s">
        <v>16</v>
      </c>
      <c r="I1731" s="4" t="s">
        <v>2383</v>
      </c>
      <c r="J1731" s="4" t="s">
        <v>2378</v>
      </c>
      <c r="K1731" s="6">
        <v>729225</v>
      </c>
      <c r="L1731" s="6">
        <v>364613</v>
      </c>
      <c r="M1731" s="6">
        <v>224453</v>
      </c>
      <c r="N1731" s="11">
        <v>20496</v>
      </c>
      <c r="O1731" s="9">
        <v>2.8</v>
      </c>
      <c r="P1731" s="9">
        <v>-94.4</v>
      </c>
      <c r="Q1731" s="29" t="s">
        <v>3362</v>
      </c>
      <c r="R1731" s="29"/>
      <c r="S1731" s="33"/>
      <c r="T1731" s="43"/>
    </row>
    <row r="1732" spans="1:20" ht="85.5">
      <c r="A1732" s="1"/>
      <c r="B1732" s="5" t="s">
        <v>16</v>
      </c>
      <c r="C1732" s="6"/>
      <c r="D1732" s="6"/>
      <c r="E1732" s="6"/>
      <c r="F1732" s="7" t="s">
        <v>16</v>
      </c>
      <c r="G1732" s="6"/>
      <c r="H1732" s="7" t="s">
        <v>16</v>
      </c>
      <c r="I1732" s="4" t="s">
        <v>2384</v>
      </c>
      <c r="J1732" s="4" t="s">
        <v>2378</v>
      </c>
      <c r="K1732" s="6">
        <v>731000</v>
      </c>
      <c r="L1732" s="6">
        <v>365500</v>
      </c>
      <c r="M1732" s="6">
        <v>321633</v>
      </c>
      <c r="N1732" s="11">
        <v>28681</v>
      </c>
      <c r="O1732" s="9">
        <v>3.9</v>
      </c>
      <c r="P1732" s="9">
        <v>-92.2</v>
      </c>
      <c r="Q1732" s="29" t="s">
        <v>3362</v>
      </c>
      <c r="R1732" s="29"/>
      <c r="S1732" s="33"/>
      <c r="T1732" s="43"/>
    </row>
    <row r="1733" spans="1:20" ht="85.5">
      <c r="A1733" s="1"/>
      <c r="B1733" s="5" t="s">
        <v>16</v>
      </c>
      <c r="C1733" s="6"/>
      <c r="D1733" s="6"/>
      <c r="E1733" s="6"/>
      <c r="F1733" s="7" t="s">
        <v>16</v>
      </c>
      <c r="G1733" s="6"/>
      <c r="H1733" s="7" t="s">
        <v>16</v>
      </c>
      <c r="I1733" s="4" t="s">
        <v>2385</v>
      </c>
      <c r="J1733" s="4" t="s">
        <v>2378</v>
      </c>
      <c r="K1733" s="6">
        <v>1086477</v>
      </c>
      <c r="L1733" s="6">
        <v>543239</v>
      </c>
      <c r="M1733" s="6">
        <v>534317</v>
      </c>
      <c r="N1733" s="11">
        <v>311317</v>
      </c>
      <c r="O1733" s="9">
        <v>28.7</v>
      </c>
      <c r="P1733" s="9">
        <v>-42.7</v>
      </c>
      <c r="Q1733" s="29" t="s">
        <v>3362</v>
      </c>
      <c r="R1733" s="29"/>
      <c r="S1733" s="33"/>
      <c r="T1733" s="43"/>
    </row>
    <row r="1734" spans="1:20" ht="42.75">
      <c r="A1734" s="4" t="s">
        <v>2386</v>
      </c>
      <c r="B1734" s="5" t="s">
        <v>52</v>
      </c>
      <c r="C1734" s="6">
        <v>36227841</v>
      </c>
      <c r="D1734" s="6">
        <v>59577302</v>
      </c>
      <c r="E1734" s="6">
        <v>23349461</v>
      </c>
      <c r="F1734" s="8">
        <v>64.5</v>
      </c>
      <c r="G1734" s="6">
        <v>129290026</v>
      </c>
      <c r="H1734" s="8">
        <v>46.1</v>
      </c>
      <c r="I1734" s="4" t="s">
        <v>16</v>
      </c>
      <c r="J1734" s="4" t="s">
        <v>16</v>
      </c>
      <c r="K1734" s="6"/>
      <c r="L1734" s="6"/>
      <c r="M1734" s="6"/>
      <c r="N1734" s="11"/>
      <c r="O1734" s="7" t="s">
        <v>16</v>
      </c>
      <c r="P1734" s="7" t="s">
        <v>16</v>
      </c>
      <c r="Q1734" s="29" t="s">
        <v>16</v>
      </c>
      <c r="R1734" s="29"/>
      <c r="S1734" s="33"/>
      <c r="T1734" s="43"/>
    </row>
    <row r="1735" spans="1:20" ht="42.75">
      <c r="A1735" s="4" t="s">
        <v>2351</v>
      </c>
      <c r="B1735" s="5" t="s">
        <v>16</v>
      </c>
      <c r="C1735" s="6"/>
      <c r="D1735" s="6"/>
      <c r="E1735" s="6"/>
      <c r="F1735" s="7" t="s">
        <v>16</v>
      </c>
      <c r="G1735" s="6"/>
      <c r="H1735" s="7" t="s">
        <v>16</v>
      </c>
      <c r="I1735" s="4" t="s">
        <v>101</v>
      </c>
      <c r="J1735" s="4" t="s">
        <v>86</v>
      </c>
      <c r="K1735" s="6">
        <v>3050</v>
      </c>
      <c r="L1735" s="6">
        <v>1600</v>
      </c>
      <c r="M1735" s="6">
        <v>1718</v>
      </c>
      <c r="N1735" s="11">
        <v>416</v>
      </c>
      <c r="O1735" s="9">
        <v>13.6</v>
      </c>
      <c r="P1735" s="9">
        <v>-74</v>
      </c>
      <c r="Q1735" s="29" t="s">
        <v>3144</v>
      </c>
      <c r="R1735" s="29"/>
      <c r="S1735" s="33"/>
      <c r="T1735" s="43"/>
    </row>
    <row r="1736" spans="1:20" ht="28.5">
      <c r="A1736" s="1"/>
      <c r="B1736" s="5" t="s">
        <v>16</v>
      </c>
      <c r="C1736" s="6"/>
      <c r="D1736" s="6"/>
      <c r="E1736" s="6"/>
      <c r="F1736" s="7" t="s">
        <v>16</v>
      </c>
      <c r="G1736" s="6"/>
      <c r="H1736" s="7" t="s">
        <v>16</v>
      </c>
      <c r="I1736" s="4" t="s">
        <v>2387</v>
      </c>
      <c r="J1736" s="4" t="s">
        <v>110</v>
      </c>
      <c r="K1736" s="6">
        <v>50000</v>
      </c>
      <c r="L1736" s="6">
        <v>25000</v>
      </c>
      <c r="M1736" s="6">
        <v>19991</v>
      </c>
      <c r="N1736" s="11">
        <v>18498</v>
      </c>
      <c r="O1736" s="9">
        <v>37</v>
      </c>
      <c r="P1736" s="9">
        <v>-26</v>
      </c>
      <c r="Q1736" s="29" t="s">
        <v>3082</v>
      </c>
      <c r="R1736" s="29"/>
      <c r="S1736" s="33"/>
      <c r="T1736" s="43"/>
    </row>
    <row r="1737" spans="1:20" ht="57">
      <c r="A1737" s="1"/>
      <c r="B1737" s="5" t="s">
        <v>16</v>
      </c>
      <c r="C1737" s="6"/>
      <c r="D1737" s="6"/>
      <c r="E1737" s="6"/>
      <c r="F1737" s="7" t="s">
        <v>16</v>
      </c>
      <c r="G1737" s="6"/>
      <c r="H1737" s="7" t="s">
        <v>16</v>
      </c>
      <c r="I1737" s="4" t="s">
        <v>2388</v>
      </c>
      <c r="J1737" s="4" t="s">
        <v>2389</v>
      </c>
      <c r="K1737" s="6">
        <v>18150</v>
      </c>
      <c r="L1737" s="6">
        <v>9200</v>
      </c>
      <c r="M1737" s="6">
        <v>9331</v>
      </c>
      <c r="N1737" s="11">
        <v>9356</v>
      </c>
      <c r="O1737" s="9">
        <v>51.5</v>
      </c>
      <c r="P1737" s="9">
        <v>1.7</v>
      </c>
      <c r="Q1737" s="29" t="s">
        <v>3364</v>
      </c>
      <c r="R1737" s="29"/>
      <c r="S1737" s="33"/>
      <c r="T1737" s="43"/>
    </row>
    <row r="1738" spans="1:20" ht="28.5">
      <c r="A1738" s="1"/>
      <c r="B1738" s="5" t="s">
        <v>16</v>
      </c>
      <c r="C1738" s="6"/>
      <c r="D1738" s="6"/>
      <c r="E1738" s="6"/>
      <c r="F1738" s="7" t="s">
        <v>16</v>
      </c>
      <c r="G1738" s="6"/>
      <c r="H1738" s="7" t="s">
        <v>16</v>
      </c>
      <c r="I1738" s="4" t="s">
        <v>2390</v>
      </c>
      <c r="J1738" s="4" t="s">
        <v>143</v>
      </c>
      <c r="K1738" s="6">
        <v>40000</v>
      </c>
      <c r="L1738" s="6">
        <v>19000</v>
      </c>
      <c r="M1738" s="6">
        <v>20700</v>
      </c>
      <c r="N1738" s="11">
        <v>17550</v>
      </c>
      <c r="O1738" s="9">
        <v>43.9</v>
      </c>
      <c r="P1738" s="9">
        <v>-7.6</v>
      </c>
      <c r="Q1738" s="29" t="s">
        <v>2508</v>
      </c>
      <c r="R1738" s="29"/>
      <c r="S1738" s="33"/>
      <c r="T1738" s="43"/>
    </row>
    <row r="1739" spans="1:20" ht="28.5">
      <c r="A1739" s="1"/>
      <c r="B1739" s="5" t="s">
        <v>16</v>
      </c>
      <c r="C1739" s="6"/>
      <c r="D1739" s="6"/>
      <c r="E1739" s="6"/>
      <c r="F1739" s="7" t="s">
        <v>16</v>
      </c>
      <c r="G1739" s="6"/>
      <c r="H1739" s="7" t="s">
        <v>16</v>
      </c>
      <c r="I1739" s="4" t="s">
        <v>2391</v>
      </c>
      <c r="J1739" s="4" t="s">
        <v>2392</v>
      </c>
      <c r="K1739" s="6">
        <v>3000</v>
      </c>
      <c r="L1739" s="6">
        <v>1500</v>
      </c>
      <c r="M1739" s="6">
        <v>1196</v>
      </c>
      <c r="N1739" s="11">
        <v>727</v>
      </c>
      <c r="O1739" s="9">
        <v>24.2</v>
      </c>
      <c r="P1739" s="9">
        <v>-51.5</v>
      </c>
      <c r="Q1739" s="29" t="s">
        <v>3082</v>
      </c>
      <c r="R1739" s="29"/>
      <c r="S1739" s="33"/>
      <c r="T1739" s="43"/>
    </row>
    <row r="1740" spans="1:20" ht="28.5">
      <c r="A1740" s="1"/>
      <c r="B1740" s="5" t="s">
        <v>16</v>
      </c>
      <c r="C1740" s="6"/>
      <c r="D1740" s="6"/>
      <c r="E1740" s="6"/>
      <c r="F1740" s="7" t="s">
        <v>16</v>
      </c>
      <c r="G1740" s="6"/>
      <c r="H1740" s="7" t="s">
        <v>16</v>
      </c>
      <c r="I1740" s="4" t="s">
        <v>2391</v>
      </c>
      <c r="J1740" s="4" t="s">
        <v>2393</v>
      </c>
      <c r="K1740" s="6">
        <v>4000</v>
      </c>
      <c r="L1740" s="6">
        <v>2000</v>
      </c>
      <c r="M1740" s="6">
        <v>1812</v>
      </c>
      <c r="N1740" s="11">
        <v>1945</v>
      </c>
      <c r="O1740" s="9">
        <v>48.6</v>
      </c>
      <c r="P1740" s="9">
        <v>-2.7</v>
      </c>
      <c r="Q1740" s="29" t="s">
        <v>3082</v>
      </c>
      <c r="R1740" s="29"/>
      <c r="S1740" s="33"/>
      <c r="T1740" s="43"/>
    </row>
    <row r="1741" spans="1:20" ht="28.5">
      <c r="A1741" s="1"/>
      <c r="B1741" s="5" t="s">
        <v>16</v>
      </c>
      <c r="C1741" s="6"/>
      <c r="D1741" s="6"/>
      <c r="E1741" s="6"/>
      <c r="F1741" s="7" t="s">
        <v>16</v>
      </c>
      <c r="G1741" s="6"/>
      <c r="H1741" s="7" t="s">
        <v>16</v>
      </c>
      <c r="I1741" s="4" t="s">
        <v>2394</v>
      </c>
      <c r="J1741" s="4" t="s">
        <v>37</v>
      </c>
      <c r="K1741" s="6">
        <v>10</v>
      </c>
      <c r="L1741" s="6">
        <v>4</v>
      </c>
      <c r="M1741" s="6">
        <v>4</v>
      </c>
      <c r="N1741" s="11">
        <v>0</v>
      </c>
      <c r="O1741" s="7" t="s">
        <v>18</v>
      </c>
      <c r="P1741" s="7" t="s">
        <v>18</v>
      </c>
      <c r="Q1741" s="26" t="s">
        <v>3083</v>
      </c>
      <c r="R1741" s="29"/>
      <c r="S1741" s="33"/>
      <c r="T1741" s="43"/>
    </row>
    <row r="1742" spans="1:20" ht="28.5">
      <c r="A1742" s="1"/>
      <c r="B1742" s="5" t="s">
        <v>16</v>
      </c>
      <c r="C1742" s="6"/>
      <c r="D1742" s="6"/>
      <c r="E1742" s="6"/>
      <c r="F1742" s="7" t="s">
        <v>16</v>
      </c>
      <c r="G1742" s="6"/>
      <c r="H1742" s="7" t="s">
        <v>16</v>
      </c>
      <c r="I1742" s="4" t="s">
        <v>2394</v>
      </c>
      <c r="J1742" s="4" t="s">
        <v>2395</v>
      </c>
      <c r="K1742" s="6">
        <v>1000</v>
      </c>
      <c r="L1742" s="6">
        <v>400</v>
      </c>
      <c r="M1742" s="6">
        <v>238</v>
      </c>
      <c r="N1742" s="11">
        <v>303</v>
      </c>
      <c r="O1742" s="9">
        <v>30.3</v>
      </c>
      <c r="P1742" s="9">
        <v>-24.2</v>
      </c>
      <c r="Q1742" s="29" t="s">
        <v>3084</v>
      </c>
      <c r="R1742" s="29"/>
      <c r="S1742" s="33"/>
      <c r="T1742" s="43"/>
    </row>
    <row r="1743" spans="1:20" ht="28.5">
      <c r="A1743" s="1"/>
      <c r="B1743" s="5" t="s">
        <v>16</v>
      </c>
      <c r="C1743" s="6"/>
      <c r="D1743" s="6"/>
      <c r="E1743" s="6"/>
      <c r="F1743" s="7" t="s">
        <v>16</v>
      </c>
      <c r="G1743" s="6"/>
      <c r="H1743" s="7" t="s">
        <v>16</v>
      </c>
      <c r="I1743" s="4" t="s">
        <v>2394</v>
      </c>
      <c r="J1743" s="4" t="s">
        <v>2396</v>
      </c>
      <c r="K1743" s="6">
        <v>2500</v>
      </c>
      <c r="L1743" s="6">
        <v>1000</v>
      </c>
      <c r="M1743" s="6">
        <v>1274</v>
      </c>
      <c r="N1743" s="11">
        <v>1070</v>
      </c>
      <c r="O1743" s="9">
        <v>42.8</v>
      </c>
      <c r="P1743" s="9">
        <v>7</v>
      </c>
      <c r="Q1743" s="29" t="s">
        <v>3085</v>
      </c>
      <c r="R1743" s="29"/>
      <c r="S1743" s="33"/>
      <c r="T1743" s="43"/>
    </row>
    <row r="1744" spans="1:20" ht="28.5">
      <c r="A1744" s="1"/>
      <c r="B1744" s="5" t="s">
        <v>16</v>
      </c>
      <c r="C1744" s="6"/>
      <c r="D1744" s="6"/>
      <c r="E1744" s="6"/>
      <c r="F1744" s="7" t="s">
        <v>16</v>
      </c>
      <c r="G1744" s="6"/>
      <c r="H1744" s="7" t="s">
        <v>16</v>
      </c>
      <c r="I1744" s="4" t="s">
        <v>2397</v>
      </c>
      <c r="J1744" s="4" t="s">
        <v>145</v>
      </c>
      <c r="K1744" s="6">
        <v>400</v>
      </c>
      <c r="L1744" s="6">
        <v>200</v>
      </c>
      <c r="M1744" s="6">
        <v>92</v>
      </c>
      <c r="N1744" s="11">
        <v>109</v>
      </c>
      <c r="O1744" s="9">
        <v>27.3</v>
      </c>
      <c r="P1744" s="9">
        <v>-45.5</v>
      </c>
      <c r="Q1744" s="26" t="s">
        <v>3086</v>
      </c>
      <c r="R1744" s="29"/>
      <c r="S1744" s="33"/>
      <c r="T1744" s="43"/>
    </row>
    <row r="1745" spans="1:20" ht="28.5">
      <c r="A1745" s="1"/>
      <c r="B1745" s="5" t="s">
        <v>16</v>
      </c>
      <c r="C1745" s="6"/>
      <c r="D1745" s="6"/>
      <c r="E1745" s="6"/>
      <c r="F1745" s="7" t="s">
        <v>16</v>
      </c>
      <c r="G1745" s="6"/>
      <c r="H1745" s="7" t="s">
        <v>16</v>
      </c>
      <c r="I1745" s="4" t="s">
        <v>2398</v>
      </c>
      <c r="J1745" s="4" t="s">
        <v>143</v>
      </c>
      <c r="K1745" s="6">
        <v>18000</v>
      </c>
      <c r="L1745" s="6">
        <v>9000</v>
      </c>
      <c r="M1745" s="6">
        <v>8950</v>
      </c>
      <c r="N1745" s="11">
        <v>9275</v>
      </c>
      <c r="O1745" s="9">
        <v>51.5</v>
      </c>
      <c r="P1745" s="9">
        <v>3.1</v>
      </c>
      <c r="Q1745" s="26" t="s">
        <v>3087</v>
      </c>
      <c r="R1745" s="29"/>
      <c r="S1745" s="33"/>
      <c r="T1745" s="43"/>
    </row>
    <row r="1746" spans="1:20" ht="28.5">
      <c r="A1746" s="1"/>
      <c r="B1746" s="5" t="s">
        <v>16</v>
      </c>
      <c r="C1746" s="6"/>
      <c r="D1746" s="6"/>
      <c r="E1746" s="6"/>
      <c r="F1746" s="7" t="s">
        <v>16</v>
      </c>
      <c r="G1746" s="6"/>
      <c r="H1746" s="7" t="s">
        <v>16</v>
      </c>
      <c r="I1746" s="4" t="s">
        <v>2399</v>
      </c>
      <c r="J1746" s="4" t="s">
        <v>86</v>
      </c>
      <c r="K1746" s="6">
        <v>1000</v>
      </c>
      <c r="L1746" s="6">
        <v>400</v>
      </c>
      <c r="M1746" s="6">
        <v>308</v>
      </c>
      <c r="N1746" s="11">
        <v>303</v>
      </c>
      <c r="O1746" s="9">
        <v>30.3</v>
      </c>
      <c r="P1746" s="9">
        <v>-24.2</v>
      </c>
      <c r="Q1746" s="29" t="s">
        <v>3084</v>
      </c>
      <c r="R1746" s="29"/>
      <c r="S1746" s="33"/>
      <c r="T1746" s="43"/>
    </row>
    <row r="1747" spans="1:20" ht="28.5">
      <c r="A1747" s="1"/>
      <c r="B1747" s="5" t="s">
        <v>16</v>
      </c>
      <c r="C1747" s="6"/>
      <c r="D1747" s="6"/>
      <c r="E1747" s="6"/>
      <c r="F1747" s="7" t="s">
        <v>16</v>
      </c>
      <c r="G1747" s="6"/>
      <c r="H1747" s="7" t="s">
        <v>16</v>
      </c>
      <c r="I1747" s="4" t="s">
        <v>2400</v>
      </c>
      <c r="J1747" s="4" t="s">
        <v>152</v>
      </c>
      <c r="K1747" s="6">
        <v>24</v>
      </c>
      <c r="L1747" s="6">
        <v>14</v>
      </c>
      <c r="M1747" s="6">
        <v>18</v>
      </c>
      <c r="N1747" s="11">
        <v>11</v>
      </c>
      <c r="O1747" s="9">
        <v>45.8</v>
      </c>
      <c r="P1747" s="9">
        <v>-21.4</v>
      </c>
      <c r="Q1747" s="29" t="s">
        <v>3088</v>
      </c>
      <c r="R1747" s="29"/>
      <c r="S1747" s="33"/>
      <c r="T1747" s="43"/>
    </row>
    <row r="1748" spans="1:20" ht="28.5">
      <c r="A1748" s="1"/>
      <c r="B1748" s="5" t="s">
        <v>16</v>
      </c>
      <c r="C1748" s="6"/>
      <c r="D1748" s="6"/>
      <c r="E1748" s="6"/>
      <c r="F1748" s="7" t="s">
        <v>16</v>
      </c>
      <c r="G1748" s="6"/>
      <c r="H1748" s="7" t="s">
        <v>16</v>
      </c>
      <c r="I1748" s="4" t="s">
        <v>2401</v>
      </c>
      <c r="J1748" s="4" t="s">
        <v>86</v>
      </c>
      <c r="K1748" s="6">
        <v>500</v>
      </c>
      <c r="L1748" s="6">
        <v>150</v>
      </c>
      <c r="M1748" s="6">
        <v>200</v>
      </c>
      <c r="N1748" s="11">
        <v>360</v>
      </c>
      <c r="O1748" s="9">
        <v>72</v>
      </c>
      <c r="P1748" s="9">
        <v>140</v>
      </c>
      <c r="Q1748" s="29" t="s">
        <v>3089</v>
      </c>
      <c r="R1748" s="29"/>
      <c r="S1748" s="33"/>
      <c r="T1748" s="43"/>
    </row>
    <row r="1749" spans="1:20" ht="28.5">
      <c r="A1749" s="1"/>
      <c r="B1749" s="5" t="s">
        <v>16</v>
      </c>
      <c r="C1749" s="6"/>
      <c r="D1749" s="6"/>
      <c r="E1749" s="6"/>
      <c r="F1749" s="7" t="s">
        <v>16</v>
      </c>
      <c r="G1749" s="6"/>
      <c r="H1749" s="7" t="s">
        <v>16</v>
      </c>
      <c r="I1749" s="4" t="s">
        <v>2402</v>
      </c>
      <c r="J1749" s="4" t="s">
        <v>2403</v>
      </c>
      <c r="K1749" s="6">
        <v>4698000</v>
      </c>
      <c r="L1749" s="6">
        <v>2266866</v>
      </c>
      <c r="M1749" s="6">
        <v>3484470</v>
      </c>
      <c r="N1749" s="11">
        <v>549</v>
      </c>
      <c r="O1749" s="9">
        <v>0</v>
      </c>
      <c r="P1749" s="9">
        <v>-100</v>
      </c>
      <c r="Q1749" s="29" t="s">
        <v>3090</v>
      </c>
      <c r="R1749" s="29"/>
      <c r="S1749" s="33"/>
      <c r="T1749" s="43"/>
    </row>
    <row r="1750" spans="1:20" ht="42.75">
      <c r="A1750" s="1"/>
      <c r="B1750" s="5" t="s">
        <v>16</v>
      </c>
      <c r="C1750" s="6"/>
      <c r="D1750" s="6"/>
      <c r="E1750" s="6"/>
      <c r="F1750" s="7" t="s">
        <v>16</v>
      </c>
      <c r="G1750" s="6"/>
      <c r="H1750" s="7" t="s">
        <v>16</v>
      </c>
      <c r="I1750" s="4" t="s">
        <v>2404</v>
      </c>
      <c r="J1750" s="4" t="s">
        <v>2405</v>
      </c>
      <c r="K1750" s="6">
        <v>1500</v>
      </c>
      <c r="L1750" s="6">
        <v>750</v>
      </c>
      <c r="M1750" s="6">
        <v>800</v>
      </c>
      <c r="N1750" s="11">
        <v>770</v>
      </c>
      <c r="O1750" s="9">
        <v>51.3</v>
      </c>
      <c r="P1750" s="9">
        <v>2.7</v>
      </c>
      <c r="Q1750" s="29" t="s">
        <v>3365</v>
      </c>
      <c r="R1750" s="29"/>
      <c r="S1750" s="33"/>
      <c r="T1750" s="43"/>
    </row>
    <row r="1751" spans="1:20" ht="28.5">
      <c r="A1751" s="1"/>
      <c r="B1751" s="5" t="s">
        <v>16</v>
      </c>
      <c r="C1751" s="6"/>
      <c r="D1751" s="6"/>
      <c r="E1751" s="6"/>
      <c r="F1751" s="7" t="s">
        <v>16</v>
      </c>
      <c r="G1751" s="6"/>
      <c r="H1751" s="7" t="s">
        <v>16</v>
      </c>
      <c r="I1751" s="4" t="s">
        <v>2406</v>
      </c>
      <c r="J1751" s="4" t="s">
        <v>2405</v>
      </c>
      <c r="K1751" s="6">
        <v>2000</v>
      </c>
      <c r="L1751" s="6">
        <v>1050</v>
      </c>
      <c r="M1751" s="6">
        <v>1097</v>
      </c>
      <c r="N1751" s="11">
        <v>1050</v>
      </c>
      <c r="O1751" s="9">
        <v>52.5</v>
      </c>
      <c r="P1751" s="9">
        <v>0</v>
      </c>
      <c r="Q1751" s="29" t="s">
        <v>16</v>
      </c>
      <c r="R1751" s="29"/>
      <c r="S1751" s="33"/>
      <c r="T1751" s="43"/>
    </row>
    <row r="1752" spans="1:20" ht="28.5">
      <c r="A1752" s="1"/>
      <c r="B1752" s="5" t="s">
        <v>16</v>
      </c>
      <c r="C1752" s="6"/>
      <c r="D1752" s="6"/>
      <c r="E1752" s="6"/>
      <c r="F1752" s="7" t="s">
        <v>16</v>
      </c>
      <c r="G1752" s="6"/>
      <c r="H1752" s="7" t="s">
        <v>16</v>
      </c>
      <c r="I1752" s="4" t="s">
        <v>2407</v>
      </c>
      <c r="J1752" s="4" t="s">
        <v>2408</v>
      </c>
      <c r="K1752" s="6">
        <v>400</v>
      </c>
      <c r="L1752" s="6">
        <v>220</v>
      </c>
      <c r="M1752" s="6">
        <v>280</v>
      </c>
      <c r="N1752" s="11">
        <v>240</v>
      </c>
      <c r="O1752" s="9">
        <v>60</v>
      </c>
      <c r="P1752" s="9">
        <v>9.1</v>
      </c>
      <c r="Q1752" s="29" t="s">
        <v>3365</v>
      </c>
      <c r="R1752" s="29"/>
      <c r="S1752" s="33"/>
      <c r="T1752" s="43"/>
    </row>
    <row r="1753" spans="1:20">
      <c r="A1753" s="1"/>
      <c r="B1753" s="1"/>
      <c r="C1753" s="1"/>
      <c r="D1753" s="1"/>
      <c r="E1753" s="1"/>
      <c r="F1753" s="1"/>
      <c r="G1753" s="1"/>
      <c r="H1753" s="1"/>
      <c r="I1753" s="1"/>
      <c r="J1753" s="1"/>
      <c r="K1753" s="1"/>
      <c r="L1753" s="1"/>
      <c r="M1753" s="1"/>
      <c r="N1753" s="1"/>
      <c r="O1753" s="1"/>
      <c r="P1753" s="1"/>
      <c r="Q1753" s="29"/>
      <c r="R1753" s="29"/>
      <c r="S1753" s="33"/>
      <c r="T1753" s="43"/>
    </row>
    <row r="1754" spans="1:20" ht="71.25">
      <c r="A1754" s="1"/>
      <c r="B1754" s="5" t="s">
        <v>16</v>
      </c>
      <c r="C1754" s="6"/>
      <c r="D1754" s="6"/>
      <c r="E1754" s="6"/>
      <c r="F1754" s="7" t="s">
        <v>16</v>
      </c>
      <c r="G1754" s="6"/>
      <c r="H1754" s="7" t="s">
        <v>16</v>
      </c>
      <c r="I1754" s="4" t="s">
        <v>2409</v>
      </c>
      <c r="J1754" s="4" t="s">
        <v>2405</v>
      </c>
      <c r="K1754" s="6">
        <v>500</v>
      </c>
      <c r="L1754" s="6">
        <v>225</v>
      </c>
      <c r="M1754" s="6">
        <v>200</v>
      </c>
      <c r="N1754" s="11">
        <v>230</v>
      </c>
      <c r="O1754" s="9">
        <v>46</v>
      </c>
      <c r="P1754" s="9">
        <v>2.2000000000000002</v>
      </c>
      <c r="Q1754" s="29" t="s">
        <v>3366</v>
      </c>
      <c r="R1754" s="29"/>
      <c r="S1754" s="33"/>
      <c r="T1754" s="43"/>
    </row>
    <row r="1755" spans="1:20" ht="57">
      <c r="A1755" s="1"/>
      <c r="B1755" s="5" t="s">
        <v>16</v>
      </c>
      <c r="C1755" s="6"/>
      <c r="D1755" s="6"/>
      <c r="E1755" s="6"/>
      <c r="F1755" s="7" t="s">
        <v>16</v>
      </c>
      <c r="G1755" s="6"/>
      <c r="H1755" s="7" t="s">
        <v>16</v>
      </c>
      <c r="I1755" s="4" t="s">
        <v>2410</v>
      </c>
      <c r="J1755" s="4" t="s">
        <v>143</v>
      </c>
      <c r="K1755" s="6">
        <v>1000</v>
      </c>
      <c r="L1755" s="6">
        <v>450</v>
      </c>
      <c r="M1755" s="6">
        <v>360</v>
      </c>
      <c r="N1755" s="11">
        <v>200</v>
      </c>
      <c r="O1755" s="9">
        <v>20</v>
      </c>
      <c r="P1755" s="9">
        <v>-55.6</v>
      </c>
      <c r="Q1755" s="29" t="s">
        <v>3367</v>
      </c>
      <c r="R1755" s="29"/>
      <c r="S1755" s="33"/>
      <c r="T1755" s="43"/>
    </row>
    <row r="1756" spans="1:20" ht="28.5">
      <c r="A1756" s="1"/>
      <c r="B1756" s="5" t="s">
        <v>16</v>
      </c>
      <c r="C1756" s="6"/>
      <c r="D1756" s="6"/>
      <c r="E1756" s="6"/>
      <c r="F1756" s="7" t="s">
        <v>16</v>
      </c>
      <c r="G1756" s="6"/>
      <c r="H1756" s="7" t="s">
        <v>16</v>
      </c>
      <c r="I1756" s="4" t="s">
        <v>2411</v>
      </c>
      <c r="J1756" s="4" t="s">
        <v>2378</v>
      </c>
      <c r="K1756" s="6">
        <v>60000</v>
      </c>
      <c r="L1756" s="6">
        <v>40000</v>
      </c>
      <c r="M1756" s="6">
        <v>46420</v>
      </c>
      <c r="N1756" s="11">
        <v>35200</v>
      </c>
      <c r="O1756" s="9">
        <v>58.7</v>
      </c>
      <c r="P1756" s="9">
        <v>-12</v>
      </c>
      <c r="Q1756" s="29" t="s">
        <v>2508</v>
      </c>
      <c r="R1756" s="29"/>
      <c r="S1756" s="33"/>
      <c r="T1756" s="43"/>
    </row>
    <row r="1757" spans="1:20" ht="28.5">
      <c r="A1757" s="1"/>
      <c r="B1757" s="5" t="s">
        <v>16</v>
      </c>
      <c r="C1757" s="6"/>
      <c r="D1757" s="6"/>
      <c r="E1757" s="6"/>
      <c r="F1757" s="7" t="s">
        <v>16</v>
      </c>
      <c r="G1757" s="6"/>
      <c r="H1757" s="7" t="s">
        <v>16</v>
      </c>
      <c r="I1757" s="4" t="s">
        <v>2412</v>
      </c>
      <c r="J1757" s="4" t="s">
        <v>2413</v>
      </c>
      <c r="K1757" s="6">
        <v>20000</v>
      </c>
      <c r="L1757" s="6">
        <v>10000</v>
      </c>
      <c r="M1757" s="6">
        <v>10400</v>
      </c>
      <c r="N1757" s="11">
        <v>10310</v>
      </c>
      <c r="O1757" s="9">
        <v>51.6</v>
      </c>
      <c r="P1757" s="9">
        <v>3.1</v>
      </c>
      <c r="Q1757" s="29" t="s">
        <v>3365</v>
      </c>
      <c r="R1757" s="29"/>
      <c r="S1757" s="33"/>
      <c r="T1757" s="43"/>
    </row>
    <row r="1758" spans="1:20" ht="28.5">
      <c r="A1758" s="1"/>
      <c r="B1758" s="5" t="s">
        <v>16</v>
      </c>
      <c r="C1758" s="6"/>
      <c r="D1758" s="6"/>
      <c r="E1758" s="6"/>
      <c r="F1758" s="7" t="s">
        <v>16</v>
      </c>
      <c r="G1758" s="6"/>
      <c r="H1758" s="7" t="s">
        <v>16</v>
      </c>
      <c r="I1758" s="4" t="s">
        <v>2414</v>
      </c>
      <c r="J1758" s="4" t="s">
        <v>2415</v>
      </c>
      <c r="K1758" s="6">
        <v>40</v>
      </c>
      <c r="L1758" s="6">
        <v>20</v>
      </c>
      <c r="M1758" s="6">
        <v>15</v>
      </c>
      <c r="N1758" s="11">
        <v>9</v>
      </c>
      <c r="O1758" s="7" t="s">
        <v>57</v>
      </c>
      <c r="P1758" s="9">
        <v>-55</v>
      </c>
      <c r="Q1758" s="29" t="s">
        <v>3091</v>
      </c>
      <c r="R1758" s="29"/>
      <c r="S1758" s="33"/>
      <c r="T1758" s="43"/>
    </row>
    <row r="1759" spans="1:20" ht="28.5">
      <c r="A1759" s="4" t="s">
        <v>2416</v>
      </c>
      <c r="B1759" s="5" t="s">
        <v>52</v>
      </c>
      <c r="C1759" s="6">
        <v>327482863</v>
      </c>
      <c r="D1759" s="6">
        <v>454495573</v>
      </c>
      <c r="E1759" s="6">
        <v>127012710</v>
      </c>
      <c r="F1759" s="8">
        <v>38.799999999999997</v>
      </c>
      <c r="G1759" s="6">
        <v>1110562705</v>
      </c>
      <c r="H1759" s="8">
        <v>40.9</v>
      </c>
      <c r="I1759" s="4" t="s">
        <v>16</v>
      </c>
      <c r="J1759" s="4" t="s">
        <v>16</v>
      </c>
      <c r="K1759" s="6"/>
      <c r="L1759" s="6"/>
      <c r="M1759" s="6"/>
      <c r="N1759" s="11"/>
      <c r="O1759" s="7" t="s">
        <v>16</v>
      </c>
      <c r="P1759" s="7" t="s">
        <v>16</v>
      </c>
      <c r="Q1759" s="29" t="s">
        <v>16</v>
      </c>
      <c r="R1759" s="29"/>
      <c r="S1759" s="33"/>
      <c r="T1759" s="43"/>
    </row>
    <row r="1760" spans="1:20" ht="28.5">
      <c r="A1760" s="4" t="s">
        <v>2417</v>
      </c>
      <c r="B1760" s="5" t="s">
        <v>16</v>
      </c>
      <c r="C1760" s="6"/>
      <c r="D1760" s="6"/>
      <c r="E1760" s="6"/>
      <c r="F1760" s="7" t="s">
        <v>16</v>
      </c>
      <c r="G1760" s="6"/>
      <c r="H1760" s="7" t="s">
        <v>16</v>
      </c>
      <c r="I1760" s="4" t="s">
        <v>1092</v>
      </c>
      <c r="J1760" s="4" t="s">
        <v>1900</v>
      </c>
      <c r="K1760" s="6">
        <v>150000</v>
      </c>
      <c r="L1760" s="6">
        <v>66000</v>
      </c>
      <c r="M1760" s="6">
        <v>52515</v>
      </c>
      <c r="N1760" s="11">
        <v>19089</v>
      </c>
      <c r="O1760" s="9">
        <v>12.7</v>
      </c>
      <c r="P1760" s="9">
        <v>-71.099999999999994</v>
      </c>
      <c r="Q1760" s="29" t="s">
        <v>3095</v>
      </c>
      <c r="R1760" s="29"/>
      <c r="S1760" s="33"/>
      <c r="T1760" s="43"/>
    </row>
    <row r="1761" spans="1:20" ht="28.5">
      <c r="A1761" s="1"/>
      <c r="B1761" s="5" t="s">
        <v>16</v>
      </c>
      <c r="C1761" s="6"/>
      <c r="D1761" s="6"/>
      <c r="E1761" s="6"/>
      <c r="F1761" s="7" t="s">
        <v>16</v>
      </c>
      <c r="G1761" s="6"/>
      <c r="H1761" s="7" t="s">
        <v>16</v>
      </c>
      <c r="I1761" s="4" t="s">
        <v>2418</v>
      </c>
      <c r="J1761" s="4" t="s">
        <v>172</v>
      </c>
      <c r="K1761" s="6">
        <v>41000</v>
      </c>
      <c r="L1761" s="6">
        <v>40700</v>
      </c>
      <c r="M1761" s="6">
        <v>37700</v>
      </c>
      <c r="N1761" s="11">
        <v>41433</v>
      </c>
      <c r="O1761" s="7" t="s">
        <v>57</v>
      </c>
      <c r="P1761" s="9">
        <v>1.8</v>
      </c>
      <c r="Q1761" s="29" t="s">
        <v>3092</v>
      </c>
      <c r="R1761" s="29"/>
      <c r="S1761" s="33"/>
      <c r="T1761" s="43"/>
    </row>
    <row r="1762" spans="1:20" ht="28.5">
      <c r="A1762" s="1"/>
      <c r="B1762" s="5" t="s">
        <v>16</v>
      </c>
      <c r="C1762" s="6"/>
      <c r="D1762" s="6"/>
      <c r="E1762" s="6"/>
      <c r="F1762" s="7" t="s">
        <v>16</v>
      </c>
      <c r="G1762" s="6"/>
      <c r="H1762" s="7" t="s">
        <v>16</v>
      </c>
      <c r="I1762" s="4" t="s">
        <v>2419</v>
      </c>
      <c r="J1762" s="4" t="s">
        <v>2420</v>
      </c>
      <c r="K1762" s="6">
        <v>1300</v>
      </c>
      <c r="L1762" s="6">
        <v>650</v>
      </c>
      <c r="M1762" s="6">
        <v>595</v>
      </c>
      <c r="N1762" s="11">
        <v>644</v>
      </c>
      <c r="O1762" s="9">
        <v>49.5</v>
      </c>
      <c r="P1762" s="9">
        <v>-0.9</v>
      </c>
      <c r="Q1762" s="29" t="s">
        <v>3093</v>
      </c>
      <c r="R1762" s="29"/>
      <c r="S1762" s="33"/>
      <c r="T1762" s="43"/>
    </row>
    <row r="1763" spans="1:20">
      <c r="A1763" s="1"/>
      <c r="B1763" s="5" t="s">
        <v>16</v>
      </c>
      <c r="C1763" s="6"/>
      <c r="D1763" s="6"/>
      <c r="E1763" s="6"/>
      <c r="F1763" s="7" t="s">
        <v>16</v>
      </c>
      <c r="G1763" s="6"/>
      <c r="H1763" s="7" t="s">
        <v>16</v>
      </c>
      <c r="I1763" s="4" t="s">
        <v>2421</v>
      </c>
      <c r="J1763" s="4" t="s">
        <v>2422</v>
      </c>
      <c r="K1763" s="6">
        <v>43000000</v>
      </c>
      <c r="L1763" s="6">
        <v>17500000</v>
      </c>
      <c r="M1763" s="6">
        <v>13386528</v>
      </c>
      <c r="N1763" s="11">
        <v>18680200</v>
      </c>
      <c r="O1763" s="9">
        <v>43.4</v>
      </c>
      <c r="P1763" s="9">
        <v>6.7</v>
      </c>
      <c r="Q1763" s="29" t="s">
        <v>3094</v>
      </c>
      <c r="R1763" s="29"/>
      <c r="S1763" s="33"/>
      <c r="T1763" s="43"/>
    </row>
    <row r="1764" spans="1:20" ht="28.5">
      <c r="A1764" s="1"/>
      <c r="B1764" s="5" t="s">
        <v>16</v>
      </c>
      <c r="C1764" s="6"/>
      <c r="D1764" s="6"/>
      <c r="E1764" s="6"/>
      <c r="F1764" s="7" t="s">
        <v>16</v>
      </c>
      <c r="G1764" s="6"/>
      <c r="H1764" s="7" t="s">
        <v>16</v>
      </c>
      <c r="I1764" s="4" t="s">
        <v>2423</v>
      </c>
      <c r="J1764" s="4" t="s">
        <v>1520</v>
      </c>
      <c r="K1764" s="6">
        <v>14000000</v>
      </c>
      <c r="L1764" s="6">
        <v>6000000</v>
      </c>
      <c r="M1764" s="6">
        <v>2320954</v>
      </c>
      <c r="N1764" s="11">
        <v>757511</v>
      </c>
      <c r="O1764" s="9">
        <v>5.4</v>
      </c>
      <c r="P1764" s="9">
        <v>-87.4</v>
      </c>
      <c r="Q1764" s="29" t="s">
        <v>3095</v>
      </c>
      <c r="R1764" s="29"/>
      <c r="S1764" s="33"/>
      <c r="T1764" s="43"/>
    </row>
    <row r="1765" spans="1:20" ht="71.25">
      <c r="A1765" s="1"/>
      <c r="B1765" s="5" t="s">
        <v>16</v>
      </c>
      <c r="C1765" s="6"/>
      <c r="D1765" s="6"/>
      <c r="E1765" s="6"/>
      <c r="F1765" s="7" t="s">
        <v>16</v>
      </c>
      <c r="G1765" s="6"/>
      <c r="H1765" s="7" t="s">
        <v>16</v>
      </c>
      <c r="I1765" s="4" t="s">
        <v>2424</v>
      </c>
      <c r="J1765" s="4" t="s">
        <v>172</v>
      </c>
      <c r="K1765" s="6">
        <v>420</v>
      </c>
      <c r="L1765" s="6">
        <v>378</v>
      </c>
      <c r="M1765" s="6">
        <v>283</v>
      </c>
      <c r="N1765" s="11">
        <v>321</v>
      </c>
      <c r="O1765" s="7" t="s">
        <v>57</v>
      </c>
      <c r="P1765" s="9">
        <v>-15.1</v>
      </c>
      <c r="Q1765" s="29" t="s">
        <v>3368</v>
      </c>
      <c r="R1765" s="29"/>
      <c r="S1765" s="33"/>
      <c r="T1765" s="43"/>
    </row>
    <row r="1766" spans="1:20" ht="42.75">
      <c r="A1766" s="1"/>
      <c r="B1766" s="5" t="s">
        <v>16</v>
      </c>
      <c r="C1766" s="6"/>
      <c r="D1766" s="6"/>
      <c r="E1766" s="6"/>
      <c r="F1766" s="7" t="s">
        <v>16</v>
      </c>
      <c r="G1766" s="6"/>
      <c r="H1766" s="7" t="s">
        <v>16</v>
      </c>
      <c r="I1766" s="4" t="s">
        <v>2425</v>
      </c>
      <c r="J1766" s="4" t="s">
        <v>2403</v>
      </c>
      <c r="K1766" s="6">
        <v>5321949</v>
      </c>
      <c r="L1766" s="6">
        <v>1705309</v>
      </c>
      <c r="M1766" s="6">
        <v>1396210</v>
      </c>
      <c r="N1766" s="11">
        <v>1846656</v>
      </c>
      <c r="O1766" s="9">
        <v>34.700000000000003</v>
      </c>
      <c r="P1766" s="9">
        <v>8.3000000000000007</v>
      </c>
      <c r="Q1766" s="29" t="s">
        <v>3145</v>
      </c>
      <c r="R1766" s="29"/>
      <c r="S1766" s="33"/>
      <c r="T1766" s="43"/>
    </row>
    <row r="1767" spans="1:20" ht="42.75">
      <c r="A1767" s="1"/>
      <c r="B1767" s="5" t="s">
        <v>16</v>
      </c>
      <c r="C1767" s="6"/>
      <c r="D1767" s="6"/>
      <c r="E1767" s="6"/>
      <c r="F1767" s="7" t="s">
        <v>16</v>
      </c>
      <c r="G1767" s="6"/>
      <c r="H1767" s="7" t="s">
        <v>16</v>
      </c>
      <c r="I1767" s="4" t="s">
        <v>2426</v>
      </c>
      <c r="J1767" s="4" t="s">
        <v>1813</v>
      </c>
      <c r="K1767" s="6">
        <v>99691</v>
      </c>
      <c r="L1767" s="6">
        <v>58294</v>
      </c>
      <c r="M1767" s="6">
        <v>44415</v>
      </c>
      <c r="N1767" s="11">
        <v>18686</v>
      </c>
      <c r="O1767" s="9">
        <v>18.7</v>
      </c>
      <c r="P1767" s="9">
        <v>-67.900000000000006</v>
      </c>
      <c r="Q1767" s="29" t="s">
        <v>3146</v>
      </c>
      <c r="R1767" s="29"/>
      <c r="S1767" s="33"/>
      <c r="T1767" s="43"/>
    </row>
    <row r="1768" spans="1:20" ht="28.5">
      <c r="A1768" s="1"/>
      <c r="B1768" s="5" t="s">
        <v>16</v>
      </c>
      <c r="C1768" s="6"/>
      <c r="D1768" s="6"/>
      <c r="E1768" s="6"/>
      <c r="F1768" s="7" t="s">
        <v>16</v>
      </c>
      <c r="G1768" s="6"/>
      <c r="H1768" s="7" t="s">
        <v>16</v>
      </c>
      <c r="I1768" s="4" t="s">
        <v>2427</v>
      </c>
      <c r="J1768" s="4" t="s">
        <v>2403</v>
      </c>
      <c r="K1768" s="6">
        <v>998880</v>
      </c>
      <c r="L1768" s="6">
        <v>761451</v>
      </c>
      <c r="M1768" s="6">
        <v>328896</v>
      </c>
      <c r="N1768" s="11">
        <v>410496</v>
      </c>
      <c r="O1768" s="9">
        <v>41.1</v>
      </c>
      <c r="P1768" s="9">
        <v>-46.1</v>
      </c>
      <c r="Q1768" s="29" t="s">
        <v>3096</v>
      </c>
      <c r="R1768" s="29"/>
      <c r="S1768" s="33"/>
      <c r="T1768" s="43"/>
    </row>
    <row r="1769" spans="1:20" ht="28.5">
      <c r="A1769" s="1"/>
      <c r="B1769" s="5" t="s">
        <v>16</v>
      </c>
      <c r="C1769" s="6"/>
      <c r="D1769" s="6"/>
      <c r="E1769" s="6"/>
      <c r="F1769" s="7" t="s">
        <v>16</v>
      </c>
      <c r="G1769" s="6"/>
      <c r="H1769" s="7" t="s">
        <v>16</v>
      </c>
      <c r="I1769" s="4" t="s">
        <v>2428</v>
      </c>
      <c r="J1769" s="4" t="s">
        <v>1813</v>
      </c>
      <c r="K1769" s="6">
        <v>3348</v>
      </c>
      <c r="L1769" s="6">
        <v>2084</v>
      </c>
      <c r="M1769" s="6">
        <v>1656</v>
      </c>
      <c r="N1769" s="11">
        <v>1008</v>
      </c>
      <c r="O1769" s="9">
        <v>30.1</v>
      </c>
      <c r="P1769" s="9">
        <v>-51.6</v>
      </c>
      <c r="Q1769" s="29" t="s">
        <v>3096</v>
      </c>
      <c r="R1769" s="29"/>
      <c r="S1769" s="33"/>
      <c r="T1769" s="43"/>
    </row>
    <row r="1770" spans="1:20" ht="42.75">
      <c r="A1770" s="4" t="s">
        <v>2429</v>
      </c>
      <c r="B1770" s="5" t="s">
        <v>52</v>
      </c>
      <c r="C1770" s="6">
        <v>34368523</v>
      </c>
      <c r="D1770" s="6">
        <v>90931100</v>
      </c>
      <c r="E1770" s="6">
        <v>56562577</v>
      </c>
      <c r="F1770" s="8">
        <v>164.6</v>
      </c>
      <c r="G1770" s="6">
        <v>197594871</v>
      </c>
      <c r="H1770" s="8">
        <v>46</v>
      </c>
      <c r="I1770" s="4" t="s">
        <v>16</v>
      </c>
      <c r="J1770" s="4" t="s">
        <v>16</v>
      </c>
      <c r="K1770" s="6"/>
      <c r="L1770" s="6"/>
      <c r="M1770" s="6"/>
      <c r="N1770" s="11"/>
      <c r="O1770" s="7" t="s">
        <v>16</v>
      </c>
      <c r="P1770" s="7" t="s">
        <v>16</v>
      </c>
      <c r="Q1770" s="29"/>
      <c r="R1770" s="29"/>
      <c r="S1770" s="33"/>
      <c r="T1770" s="43"/>
    </row>
    <row r="1771" spans="1:20" ht="28.5">
      <c r="A1771" s="4" t="s">
        <v>2375</v>
      </c>
      <c r="B1771" s="5" t="s">
        <v>16</v>
      </c>
      <c r="C1771" s="6"/>
      <c r="D1771" s="6"/>
      <c r="E1771" s="6"/>
      <c r="F1771" s="7" t="s">
        <v>16</v>
      </c>
      <c r="G1771" s="6"/>
      <c r="H1771" s="7" t="s">
        <v>16</v>
      </c>
      <c r="I1771" s="4" t="s">
        <v>162</v>
      </c>
      <c r="J1771" s="4" t="s">
        <v>128</v>
      </c>
      <c r="K1771" s="6">
        <v>11</v>
      </c>
      <c r="L1771" s="6">
        <v>6</v>
      </c>
      <c r="M1771" s="6">
        <v>3</v>
      </c>
      <c r="N1771" s="11">
        <v>1</v>
      </c>
      <c r="O1771" s="9">
        <v>9.1</v>
      </c>
      <c r="P1771" s="9">
        <v>-83.3</v>
      </c>
      <c r="Q1771" s="29" t="s">
        <v>2430</v>
      </c>
      <c r="R1771" s="29"/>
      <c r="S1771" s="33"/>
      <c r="T1771" s="43"/>
    </row>
    <row r="1772" spans="1:20" ht="42.75">
      <c r="A1772" s="1"/>
      <c r="B1772" s="5" t="s">
        <v>16</v>
      </c>
      <c r="C1772" s="6"/>
      <c r="D1772" s="6"/>
      <c r="E1772" s="6"/>
      <c r="F1772" s="7" t="s">
        <v>16</v>
      </c>
      <c r="G1772" s="6"/>
      <c r="H1772" s="7" t="s">
        <v>16</v>
      </c>
      <c r="I1772" s="4" t="s">
        <v>101</v>
      </c>
      <c r="J1772" s="4" t="s">
        <v>86</v>
      </c>
      <c r="K1772" s="6">
        <v>220</v>
      </c>
      <c r="L1772" s="6">
        <v>120</v>
      </c>
      <c r="M1772" s="6">
        <v>170</v>
      </c>
      <c r="N1772" s="11">
        <v>50</v>
      </c>
      <c r="O1772" s="9">
        <v>22.7</v>
      </c>
      <c r="P1772" s="9">
        <v>-58.3</v>
      </c>
      <c r="Q1772" s="29" t="s">
        <v>3369</v>
      </c>
      <c r="R1772" s="29"/>
      <c r="S1772" s="33"/>
      <c r="T1772" s="43"/>
    </row>
    <row r="1773" spans="1:20" ht="28.5">
      <c r="A1773" s="1"/>
      <c r="B1773" s="5" t="s">
        <v>16</v>
      </c>
      <c r="C1773" s="6"/>
      <c r="D1773" s="6"/>
      <c r="E1773" s="6"/>
      <c r="F1773" s="7" t="s">
        <v>16</v>
      </c>
      <c r="G1773" s="6"/>
      <c r="H1773" s="7" t="s">
        <v>16</v>
      </c>
      <c r="I1773" s="4" t="s">
        <v>2431</v>
      </c>
      <c r="J1773" s="4" t="s">
        <v>145</v>
      </c>
      <c r="K1773" s="6">
        <v>6100</v>
      </c>
      <c r="L1773" s="6">
        <v>3250</v>
      </c>
      <c r="M1773" s="6">
        <v>3956</v>
      </c>
      <c r="N1773" s="11">
        <v>3887</v>
      </c>
      <c r="O1773" s="9">
        <v>63.7</v>
      </c>
      <c r="P1773" s="9">
        <v>19.600000000000001</v>
      </c>
      <c r="Q1773" s="29" t="s">
        <v>3097</v>
      </c>
      <c r="R1773" s="29"/>
      <c r="S1773" s="33"/>
      <c r="T1773" s="43"/>
    </row>
    <row r="1774" spans="1:20" ht="28.5">
      <c r="A1774" s="1"/>
      <c r="B1774" s="5" t="s">
        <v>16</v>
      </c>
      <c r="C1774" s="6"/>
      <c r="D1774" s="6"/>
      <c r="E1774" s="6"/>
      <c r="F1774" s="7" t="s">
        <v>16</v>
      </c>
      <c r="G1774" s="6"/>
      <c r="H1774" s="7" t="s">
        <v>16</v>
      </c>
      <c r="I1774" s="4" t="s">
        <v>2431</v>
      </c>
      <c r="J1774" s="4" t="s">
        <v>2335</v>
      </c>
      <c r="K1774" s="6">
        <v>29000</v>
      </c>
      <c r="L1774" s="6">
        <v>14500</v>
      </c>
      <c r="M1774" s="6">
        <v>15926</v>
      </c>
      <c r="N1774" s="11">
        <v>19751</v>
      </c>
      <c r="O1774" s="9">
        <v>68.099999999999994</v>
      </c>
      <c r="P1774" s="9">
        <v>36.200000000000003</v>
      </c>
      <c r="Q1774" s="29" t="s">
        <v>3098</v>
      </c>
      <c r="R1774" s="29"/>
      <c r="S1774" s="33"/>
      <c r="T1774" s="43"/>
    </row>
    <row r="1775" spans="1:20" ht="28.5">
      <c r="A1775" s="1"/>
      <c r="B1775" s="5" t="s">
        <v>16</v>
      </c>
      <c r="C1775" s="6"/>
      <c r="D1775" s="6"/>
      <c r="E1775" s="6"/>
      <c r="F1775" s="7" t="s">
        <v>16</v>
      </c>
      <c r="G1775" s="6"/>
      <c r="H1775" s="7" t="s">
        <v>16</v>
      </c>
      <c r="I1775" s="4" t="s">
        <v>2432</v>
      </c>
      <c r="J1775" s="4" t="s">
        <v>143</v>
      </c>
      <c r="K1775" s="6">
        <v>200</v>
      </c>
      <c r="L1775" s="6">
        <v>80</v>
      </c>
      <c r="M1775" s="6">
        <v>200</v>
      </c>
      <c r="N1775" s="11">
        <v>267</v>
      </c>
      <c r="O1775" s="9">
        <v>133.5</v>
      </c>
      <c r="P1775" s="9">
        <v>233.8</v>
      </c>
      <c r="Q1775" s="29" t="s">
        <v>3099</v>
      </c>
      <c r="R1775" s="29"/>
      <c r="S1775" s="33"/>
      <c r="T1775" s="43"/>
    </row>
    <row r="1776" spans="1:20" ht="28.5">
      <c r="A1776" s="1"/>
      <c r="B1776" s="5" t="s">
        <v>16</v>
      </c>
      <c r="C1776" s="6"/>
      <c r="D1776" s="6"/>
      <c r="E1776" s="6"/>
      <c r="F1776" s="7" t="s">
        <v>16</v>
      </c>
      <c r="G1776" s="6"/>
      <c r="H1776" s="7" t="s">
        <v>16</v>
      </c>
      <c r="I1776" s="4" t="s">
        <v>2433</v>
      </c>
      <c r="J1776" s="4" t="s">
        <v>1520</v>
      </c>
      <c r="K1776" s="6">
        <v>800000</v>
      </c>
      <c r="L1776" s="6">
        <v>0</v>
      </c>
      <c r="M1776" s="6">
        <v>73900</v>
      </c>
      <c r="N1776" s="11">
        <v>0</v>
      </c>
      <c r="O1776" s="7" t="s">
        <v>18</v>
      </c>
      <c r="P1776" s="9">
        <v>0</v>
      </c>
      <c r="Q1776" s="29" t="s">
        <v>16</v>
      </c>
      <c r="R1776" s="29"/>
      <c r="S1776" s="33"/>
      <c r="T1776" s="43"/>
    </row>
    <row r="1777" spans="1:20" ht="28.5">
      <c r="A1777" s="1"/>
      <c r="B1777" s="5" t="s">
        <v>16</v>
      </c>
      <c r="C1777" s="6"/>
      <c r="D1777" s="6"/>
      <c r="E1777" s="6"/>
      <c r="F1777" s="7" t="s">
        <v>16</v>
      </c>
      <c r="G1777" s="6"/>
      <c r="H1777" s="7" t="s">
        <v>16</v>
      </c>
      <c r="I1777" s="4" t="s">
        <v>2433</v>
      </c>
      <c r="J1777" s="4" t="s">
        <v>2434</v>
      </c>
      <c r="K1777" s="6">
        <v>65000</v>
      </c>
      <c r="L1777" s="6">
        <v>0</v>
      </c>
      <c r="M1777" s="6">
        <v>0</v>
      </c>
      <c r="N1777" s="11">
        <v>0</v>
      </c>
      <c r="O1777" s="7" t="s">
        <v>18</v>
      </c>
      <c r="P1777" s="9">
        <v>0</v>
      </c>
      <c r="Q1777" s="29" t="s">
        <v>16</v>
      </c>
      <c r="R1777" s="29"/>
      <c r="S1777" s="33"/>
      <c r="T1777" s="43"/>
    </row>
    <row r="1778" spans="1:20" ht="57">
      <c r="A1778" s="1"/>
      <c r="B1778" s="5" t="s">
        <v>16</v>
      </c>
      <c r="C1778" s="6"/>
      <c r="D1778" s="6"/>
      <c r="E1778" s="6"/>
      <c r="F1778" s="7" t="s">
        <v>16</v>
      </c>
      <c r="G1778" s="6"/>
      <c r="H1778" s="7" t="s">
        <v>16</v>
      </c>
      <c r="I1778" s="4" t="s">
        <v>2435</v>
      </c>
      <c r="J1778" s="4" t="s">
        <v>2436</v>
      </c>
      <c r="K1778" s="6">
        <v>600</v>
      </c>
      <c r="L1778" s="6">
        <v>300</v>
      </c>
      <c r="M1778" s="6">
        <v>31</v>
      </c>
      <c r="N1778" s="11">
        <v>52</v>
      </c>
      <c r="O1778" s="9">
        <v>8.6999999999999993</v>
      </c>
      <c r="P1778" s="9">
        <v>-82.7</v>
      </c>
      <c r="Q1778" s="29" t="s">
        <v>3100</v>
      </c>
      <c r="R1778" s="29"/>
      <c r="S1778" s="33"/>
      <c r="T1778" s="43"/>
    </row>
    <row r="1779" spans="1:20" ht="28.5">
      <c r="A1779" s="4" t="s">
        <v>2437</v>
      </c>
      <c r="B1779" s="5" t="s">
        <v>52</v>
      </c>
      <c r="C1779" s="6">
        <v>34896699</v>
      </c>
      <c r="D1779" s="6">
        <v>79880969</v>
      </c>
      <c r="E1779" s="6">
        <v>44984270</v>
      </c>
      <c r="F1779" s="8">
        <v>128.9</v>
      </c>
      <c r="G1779" s="6">
        <v>205459000</v>
      </c>
      <c r="H1779" s="8">
        <v>38.9</v>
      </c>
      <c r="I1779" s="4" t="s">
        <v>16</v>
      </c>
      <c r="J1779" s="4" t="s">
        <v>16</v>
      </c>
      <c r="K1779" s="6"/>
      <c r="L1779" s="6"/>
      <c r="M1779" s="6"/>
      <c r="N1779" s="11"/>
      <c r="O1779" s="7" t="s">
        <v>16</v>
      </c>
      <c r="P1779" s="7" t="s">
        <v>16</v>
      </c>
      <c r="Q1779" s="29" t="s">
        <v>16</v>
      </c>
      <c r="R1779" s="29"/>
      <c r="S1779" s="33"/>
      <c r="T1779" s="43"/>
    </row>
    <row r="1780" spans="1:20" ht="42.75">
      <c r="A1780" s="4" t="s">
        <v>2438</v>
      </c>
      <c r="B1780" s="5" t="s">
        <v>16</v>
      </c>
      <c r="C1780" s="6"/>
      <c r="D1780" s="6"/>
      <c r="E1780" s="6"/>
      <c r="F1780" s="7" t="s">
        <v>16</v>
      </c>
      <c r="G1780" s="6"/>
      <c r="H1780" s="7" t="s">
        <v>16</v>
      </c>
      <c r="I1780" s="4" t="s">
        <v>1093</v>
      </c>
      <c r="J1780" s="4" t="s">
        <v>1900</v>
      </c>
      <c r="K1780" s="6">
        <v>7100000</v>
      </c>
      <c r="L1780" s="6">
        <v>3375000</v>
      </c>
      <c r="M1780" s="28" t="s">
        <v>2973</v>
      </c>
      <c r="N1780" s="11">
        <v>1384036</v>
      </c>
      <c r="O1780" s="9">
        <v>19.5</v>
      </c>
      <c r="P1780" s="9">
        <v>-59</v>
      </c>
      <c r="Q1780" s="29" t="s">
        <v>2439</v>
      </c>
      <c r="R1780" s="29"/>
      <c r="S1780" s="33"/>
      <c r="T1780" s="43"/>
    </row>
    <row r="1781" spans="1:20" ht="28.5">
      <c r="A1781" s="1"/>
      <c r="B1781" s="5" t="s">
        <v>16</v>
      </c>
      <c r="C1781" s="6"/>
      <c r="D1781" s="6"/>
      <c r="E1781" s="6"/>
      <c r="F1781" s="7" t="s">
        <v>16</v>
      </c>
      <c r="G1781" s="6"/>
      <c r="H1781" s="7" t="s">
        <v>16</v>
      </c>
      <c r="I1781" s="4" t="s">
        <v>162</v>
      </c>
      <c r="J1781" s="4" t="s">
        <v>86</v>
      </c>
      <c r="K1781" s="6">
        <v>1130</v>
      </c>
      <c r="L1781" s="6">
        <v>450</v>
      </c>
      <c r="M1781" s="28" t="s">
        <v>2973</v>
      </c>
      <c r="N1781" s="11">
        <v>1658</v>
      </c>
      <c r="O1781" s="9">
        <v>146.69999999999999</v>
      </c>
      <c r="P1781" s="9">
        <v>268.39999999999998</v>
      </c>
      <c r="Q1781" s="29" t="s">
        <v>2440</v>
      </c>
      <c r="R1781" s="29"/>
      <c r="S1781" s="33"/>
      <c r="T1781" s="43"/>
    </row>
    <row r="1782" spans="1:20" ht="42.75">
      <c r="A1782" s="1"/>
      <c r="B1782" s="5" t="s">
        <v>16</v>
      </c>
      <c r="C1782" s="6"/>
      <c r="D1782" s="6"/>
      <c r="E1782" s="6"/>
      <c r="F1782" s="7" t="s">
        <v>16</v>
      </c>
      <c r="G1782" s="6"/>
      <c r="H1782" s="7" t="s">
        <v>16</v>
      </c>
      <c r="I1782" s="4" t="s">
        <v>162</v>
      </c>
      <c r="J1782" s="4" t="s">
        <v>128</v>
      </c>
      <c r="K1782" s="6">
        <v>34</v>
      </c>
      <c r="L1782" s="6">
        <v>14</v>
      </c>
      <c r="M1782" s="28" t="s">
        <v>2973</v>
      </c>
      <c r="N1782" s="11">
        <v>48</v>
      </c>
      <c r="O1782" s="9">
        <v>141.19999999999999</v>
      </c>
      <c r="P1782" s="9">
        <v>242.9</v>
      </c>
      <c r="Q1782" s="29" t="s">
        <v>2441</v>
      </c>
      <c r="R1782" s="29"/>
      <c r="S1782" s="33"/>
      <c r="T1782" s="43"/>
    </row>
    <row r="1783" spans="1:20" ht="42.75">
      <c r="A1783" s="1"/>
      <c r="B1783" s="5" t="s">
        <v>16</v>
      </c>
      <c r="C1783" s="6"/>
      <c r="D1783" s="6"/>
      <c r="E1783" s="6"/>
      <c r="F1783" s="7" t="s">
        <v>16</v>
      </c>
      <c r="G1783" s="6"/>
      <c r="H1783" s="7" t="s">
        <v>16</v>
      </c>
      <c r="I1783" s="4" t="s">
        <v>2442</v>
      </c>
      <c r="J1783" s="4" t="s">
        <v>2335</v>
      </c>
      <c r="K1783" s="6">
        <v>16500000</v>
      </c>
      <c r="L1783" s="6">
        <v>7750000</v>
      </c>
      <c r="M1783" s="28" t="s">
        <v>2973</v>
      </c>
      <c r="N1783" s="11">
        <v>6263367</v>
      </c>
      <c r="O1783" s="9">
        <v>38</v>
      </c>
      <c r="P1783" s="9">
        <v>-19.2</v>
      </c>
      <c r="Q1783" s="29" t="s">
        <v>2443</v>
      </c>
      <c r="R1783" s="29"/>
      <c r="S1783" s="33"/>
      <c r="T1783" s="43"/>
    </row>
    <row r="1784" spans="1:20" ht="57">
      <c r="A1784" s="1"/>
      <c r="B1784" s="5" t="s">
        <v>16</v>
      </c>
      <c r="C1784" s="6"/>
      <c r="D1784" s="6"/>
      <c r="E1784" s="6"/>
      <c r="F1784" s="7" t="s">
        <v>16</v>
      </c>
      <c r="G1784" s="6"/>
      <c r="H1784" s="7" t="s">
        <v>16</v>
      </c>
      <c r="I1784" s="4" t="s">
        <v>2421</v>
      </c>
      <c r="J1784" s="4" t="s">
        <v>2422</v>
      </c>
      <c r="K1784" s="6">
        <v>32000000</v>
      </c>
      <c r="L1784" s="6">
        <v>16000000</v>
      </c>
      <c r="M1784" s="28" t="s">
        <v>2973</v>
      </c>
      <c r="N1784" s="11">
        <v>10808352</v>
      </c>
      <c r="O1784" s="9">
        <v>33.799999999999997</v>
      </c>
      <c r="P1784" s="9">
        <v>-32.4</v>
      </c>
      <c r="Q1784" s="29" t="s">
        <v>2444</v>
      </c>
      <c r="R1784" s="29"/>
      <c r="S1784" s="33"/>
      <c r="T1784" s="43"/>
    </row>
    <row r="1785" spans="1:20" ht="28.5">
      <c r="A1785" s="4" t="s">
        <v>2445</v>
      </c>
      <c r="B1785" s="5" t="s">
        <v>52</v>
      </c>
      <c r="C1785" s="6">
        <v>4845143</v>
      </c>
      <c r="D1785" s="6">
        <v>6040528</v>
      </c>
      <c r="E1785" s="6">
        <v>1195385</v>
      </c>
      <c r="F1785" s="8">
        <v>24.7</v>
      </c>
      <c r="G1785" s="6">
        <v>17158645</v>
      </c>
      <c r="H1785" s="8">
        <v>35.200000000000003</v>
      </c>
      <c r="I1785" s="4" t="s">
        <v>16</v>
      </c>
      <c r="J1785" s="4" t="s">
        <v>16</v>
      </c>
      <c r="K1785" s="6"/>
      <c r="L1785" s="6"/>
      <c r="M1785" s="6"/>
      <c r="N1785" s="11"/>
      <c r="O1785" s="7" t="s">
        <v>16</v>
      </c>
      <c r="P1785" s="7" t="s">
        <v>16</v>
      </c>
      <c r="Q1785" s="29" t="s">
        <v>16</v>
      </c>
      <c r="R1785" s="29"/>
      <c r="S1785" s="33"/>
      <c r="T1785" s="43"/>
    </row>
    <row r="1786" spans="1:20" ht="42.75">
      <c r="A1786" s="4" t="s">
        <v>2446</v>
      </c>
      <c r="B1786" s="5" t="s">
        <v>16</v>
      </c>
      <c r="C1786" s="6"/>
      <c r="D1786" s="6"/>
      <c r="E1786" s="6"/>
      <c r="F1786" s="7" t="s">
        <v>16</v>
      </c>
      <c r="G1786" s="6"/>
      <c r="H1786" s="7" t="s">
        <v>16</v>
      </c>
      <c r="I1786" s="4" t="s">
        <v>2447</v>
      </c>
      <c r="J1786" s="4" t="s">
        <v>145</v>
      </c>
      <c r="K1786" s="6">
        <v>90000</v>
      </c>
      <c r="L1786" s="6">
        <v>45000</v>
      </c>
      <c r="M1786" s="6">
        <v>39785</v>
      </c>
      <c r="N1786" s="11">
        <v>109999</v>
      </c>
      <c r="O1786" s="9">
        <v>122.2</v>
      </c>
      <c r="P1786" s="9">
        <v>144.4</v>
      </c>
      <c r="Q1786" s="29" t="s">
        <v>3370</v>
      </c>
      <c r="R1786" s="29"/>
      <c r="S1786" s="33"/>
      <c r="T1786" s="43"/>
    </row>
    <row r="1787" spans="1:20">
      <c r="A1787" s="1"/>
      <c r="B1787" s="5" t="s">
        <v>16</v>
      </c>
      <c r="C1787" s="6"/>
      <c r="D1787" s="6"/>
      <c r="E1787" s="6"/>
      <c r="F1787" s="7" t="s">
        <v>16</v>
      </c>
      <c r="G1787" s="6"/>
      <c r="H1787" s="7" t="s">
        <v>16</v>
      </c>
      <c r="I1787" s="4" t="s">
        <v>162</v>
      </c>
      <c r="J1787" s="4" t="s">
        <v>86</v>
      </c>
      <c r="K1787" s="6">
        <v>4000</v>
      </c>
      <c r="L1787" s="6">
        <v>1750</v>
      </c>
      <c r="M1787" s="6">
        <v>1419</v>
      </c>
      <c r="N1787" s="11">
        <v>1052</v>
      </c>
      <c r="O1787" s="9">
        <v>26.3</v>
      </c>
      <c r="P1787" s="9">
        <v>-39.9</v>
      </c>
      <c r="Q1787" s="26" t="s">
        <v>3101</v>
      </c>
      <c r="R1787" s="29"/>
      <c r="S1787" s="33"/>
      <c r="T1787" s="43"/>
    </row>
    <row r="1788" spans="1:20" ht="42.75">
      <c r="A1788" s="1"/>
      <c r="B1788" s="5" t="s">
        <v>16</v>
      </c>
      <c r="C1788" s="6"/>
      <c r="D1788" s="6"/>
      <c r="E1788" s="6"/>
      <c r="F1788" s="7" t="s">
        <v>16</v>
      </c>
      <c r="G1788" s="6"/>
      <c r="H1788" s="7" t="s">
        <v>16</v>
      </c>
      <c r="I1788" s="4" t="s">
        <v>2448</v>
      </c>
      <c r="J1788" s="4" t="s">
        <v>2449</v>
      </c>
      <c r="K1788" s="6">
        <v>100</v>
      </c>
      <c r="L1788" s="6">
        <v>50</v>
      </c>
      <c r="M1788" s="6">
        <v>40</v>
      </c>
      <c r="N1788" s="11">
        <v>101</v>
      </c>
      <c r="O1788" s="9">
        <v>101</v>
      </c>
      <c r="P1788" s="9">
        <v>102</v>
      </c>
      <c r="Q1788" s="26" t="s">
        <v>3102</v>
      </c>
      <c r="R1788" s="29"/>
      <c r="S1788" s="33"/>
      <c r="T1788" s="43"/>
    </row>
    <row r="1789" spans="1:20" ht="28.5">
      <c r="A1789" s="4" t="s">
        <v>2450</v>
      </c>
      <c r="B1789" s="5" t="s">
        <v>52</v>
      </c>
      <c r="C1789" s="6">
        <v>321198960</v>
      </c>
      <c r="D1789" s="6">
        <v>355243169</v>
      </c>
      <c r="E1789" s="6">
        <v>34044209</v>
      </c>
      <c r="F1789" s="8">
        <v>10.6</v>
      </c>
      <c r="G1789" s="6">
        <v>749719075</v>
      </c>
      <c r="H1789" s="8">
        <v>47.4</v>
      </c>
      <c r="I1789" s="4" t="s">
        <v>16</v>
      </c>
      <c r="J1789" s="4" t="s">
        <v>16</v>
      </c>
      <c r="K1789" s="6"/>
      <c r="L1789" s="6"/>
      <c r="M1789" s="6"/>
      <c r="N1789" s="11"/>
      <c r="O1789" s="7" t="s">
        <v>16</v>
      </c>
      <c r="P1789" s="7" t="s">
        <v>16</v>
      </c>
      <c r="Q1789" s="29" t="s">
        <v>16</v>
      </c>
      <c r="R1789" s="29"/>
      <c r="S1789" s="33"/>
      <c r="T1789" s="43"/>
    </row>
    <row r="1790" spans="1:20" ht="42.75">
      <c r="A1790" s="4" t="s">
        <v>2438</v>
      </c>
      <c r="B1790" s="5" t="s">
        <v>16</v>
      </c>
      <c r="C1790" s="6"/>
      <c r="D1790" s="6"/>
      <c r="E1790" s="6"/>
      <c r="F1790" s="7" t="s">
        <v>16</v>
      </c>
      <c r="G1790" s="6"/>
      <c r="H1790" s="7" t="s">
        <v>16</v>
      </c>
      <c r="I1790" s="4" t="s">
        <v>2451</v>
      </c>
      <c r="J1790" s="4" t="s">
        <v>2452</v>
      </c>
      <c r="K1790" s="6">
        <v>176000</v>
      </c>
      <c r="L1790" s="6">
        <v>96000</v>
      </c>
      <c r="M1790" s="6">
        <v>74826</v>
      </c>
      <c r="N1790" s="11">
        <v>100328</v>
      </c>
      <c r="O1790" s="9">
        <v>57</v>
      </c>
      <c r="P1790" s="9">
        <v>4.5</v>
      </c>
      <c r="Q1790" s="29" t="s">
        <v>3103</v>
      </c>
      <c r="R1790" s="29"/>
      <c r="S1790" s="33"/>
      <c r="T1790" s="43"/>
    </row>
    <row r="1791" spans="1:20" ht="42.75">
      <c r="A1791" s="1"/>
      <c r="B1791" s="5" t="s">
        <v>16</v>
      </c>
      <c r="C1791" s="6"/>
      <c r="D1791" s="6"/>
      <c r="E1791" s="6"/>
      <c r="F1791" s="7" t="s">
        <v>16</v>
      </c>
      <c r="G1791" s="6"/>
      <c r="H1791" s="7" t="s">
        <v>16</v>
      </c>
      <c r="I1791" s="4" t="s">
        <v>2451</v>
      </c>
      <c r="J1791" s="4" t="s">
        <v>2453</v>
      </c>
      <c r="K1791" s="6">
        <v>38500000</v>
      </c>
      <c r="L1791" s="6">
        <v>21000000</v>
      </c>
      <c r="M1791" s="6">
        <v>17113750</v>
      </c>
      <c r="N1791" s="11">
        <v>21591516</v>
      </c>
      <c r="O1791" s="9">
        <v>56.1</v>
      </c>
      <c r="P1791" s="9">
        <v>2.8</v>
      </c>
      <c r="Q1791" s="29" t="s">
        <v>3104</v>
      </c>
      <c r="R1791" s="29"/>
      <c r="S1791" s="33"/>
      <c r="T1791" s="43"/>
    </row>
    <row r="1792" spans="1:20" ht="28.5">
      <c r="A1792" s="1"/>
      <c r="B1792" s="5" t="s">
        <v>16</v>
      </c>
      <c r="C1792" s="6"/>
      <c r="D1792" s="6"/>
      <c r="E1792" s="6"/>
      <c r="F1792" s="7" t="s">
        <v>16</v>
      </c>
      <c r="G1792" s="6"/>
      <c r="H1792" s="7" t="s">
        <v>16</v>
      </c>
      <c r="I1792" s="4" t="s">
        <v>2454</v>
      </c>
      <c r="J1792" s="4" t="s">
        <v>86</v>
      </c>
      <c r="K1792" s="6">
        <v>5209</v>
      </c>
      <c r="L1792" s="6">
        <v>2094</v>
      </c>
      <c r="M1792" s="6">
        <v>628</v>
      </c>
      <c r="N1792" s="11">
        <v>570</v>
      </c>
      <c r="O1792" s="9">
        <v>10.9</v>
      </c>
      <c r="P1792" s="9">
        <v>-72.8</v>
      </c>
      <c r="Q1792" s="26" t="s">
        <v>3105</v>
      </c>
      <c r="R1792" s="29"/>
      <c r="S1792" s="33"/>
      <c r="T1792" s="43"/>
    </row>
    <row r="1793" spans="1:20">
      <c r="A1793" s="1"/>
      <c r="B1793" s="1"/>
      <c r="C1793" s="1"/>
      <c r="D1793" s="1"/>
      <c r="E1793" s="1"/>
      <c r="F1793" s="1"/>
      <c r="G1793" s="1"/>
      <c r="H1793" s="1"/>
      <c r="I1793" s="1"/>
      <c r="J1793" s="1"/>
      <c r="K1793" s="1"/>
      <c r="L1793" s="1"/>
      <c r="M1793" s="1"/>
      <c r="N1793" s="1"/>
      <c r="O1793" s="1"/>
      <c r="P1793" s="1"/>
      <c r="Q1793" s="29"/>
      <c r="R1793" s="29"/>
      <c r="S1793" s="33"/>
      <c r="T1793" s="43"/>
    </row>
    <row r="1794" spans="1:20" ht="57">
      <c r="A1794" s="1"/>
      <c r="B1794" s="5" t="s">
        <v>16</v>
      </c>
      <c r="C1794" s="6"/>
      <c r="D1794" s="6"/>
      <c r="E1794" s="6"/>
      <c r="F1794" s="7" t="s">
        <v>16</v>
      </c>
      <c r="G1794" s="6"/>
      <c r="H1794" s="7" t="s">
        <v>16</v>
      </c>
      <c r="I1794" s="4" t="s">
        <v>2455</v>
      </c>
      <c r="J1794" s="4" t="s">
        <v>2456</v>
      </c>
      <c r="K1794" s="6">
        <v>991466</v>
      </c>
      <c r="L1794" s="6">
        <v>692812</v>
      </c>
      <c r="M1794" s="28" t="s">
        <v>2973</v>
      </c>
      <c r="N1794" s="11">
        <v>458696</v>
      </c>
      <c r="O1794" s="9">
        <v>46.3</v>
      </c>
      <c r="P1794" s="9">
        <v>-33.799999999999997</v>
      </c>
      <c r="Q1794" s="29" t="s">
        <v>3106</v>
      </c>
      <c r="R1794" s="29"/>
      <c r="S1794" s="33"/>
      <c r="T1794" s="43"/>
    </row>
    <row r="1795" spans="1:20" ht="156.75">
      <c r="A1795" s="1"/>
      <c r="B1795" s="5" t="s">
        <v>16</v>
      </c>
      <c r="C1795" s="6"/>
      <c r="D1795" s="6"/>
      <c r="E1795" s="6"/>
      <c r="F1795" s="7" t="s">
        <v>16</v>
      </c>
      <c r="G1795" s="6"/>
      <c r="H1795" s="7" t="s">
        <v>16</v>
      </c>
      <c r="I1795" s="4" t="s">
        <v>2457</v>
      </c>
      <c r="J1795" s="4" t="s">
        <v>2458</v>
      </c>
      <c r="K1795" s="6">
        <v>117124</v>
      </c>
      <c r="L1795" s="6">
        <v>69934</v>
      </c>
      <c r="M1795" s="28" t="s">
        <v>2973</v>
      </c>
      <c r="N1795" s="11">
        <v>135826</v>
      </c>
      <c r="O1795" s="9">
        <v>116</v>
      </c>
      <c r="P1795" s="9">
        <v>94.2</v>
      </c>
      <c r="Q1795" s="29" t="s">
        <v>3107</v>
      </c>
      <c r="R1795" s="29"/>
      <c r="S1795" s="33"/>
      <c r="T1795" s="43"/>
    </row>
    <row r="1796" spans="1:20" ht="156.75">
      <c r="A1796" s="1"/>
      <c r="B1796" s="5" t="s">
        <v>16</v>
      </c>
      <c r="C1796" s="6"/>
      <c r="D1796" s="6"/>
      <c r="E1796" s="6"/>
      <c r="F1796" s="7" t="s">
        <v>16</v>
      </c>
      <c r="G1796" s="6"/>
      <c r="H1796" s="7" t="s">
        <v>16</v>
      </c>
      <c r="I1796" s="4" t="s">
        <v>2457</v>
      </c>
      <c r="J1796" s="4" t="s">
        <v>2459</v>
      </c>
      <c r="K1796" s="6">
        <v>10562</v>
      </c>
      <c r="L1796" s="6">
        <v>7750</v>
      </c>
      <c r="M1796" s="28" t="s">
        <v>2973</v>
      </c>
      <c r="N1796" s="11">
        <v>53220</v>
      </c>
      <c r="O1796" s="7" t="s">
        <v>57</v>
      </c>
      <c r="P1796" s="9">
        <v>586.70000000000005</v>
      </c>
      <c r="Q1796" s="29" t="s">
        <v>3107</v>
      </c>
      <c r="R1796" s="29"/>
      <c r="S1796" s="33"/>
      <c r="T1796" s="43"/>
    </row>
    <row r="1797" spans="1:20" ht="28.5">
      <c r="A1797" s="4" t="s">
        <v>2460</v>
      </c>
      <c r="B1797" s="5" t="s">
        <v>52</v>
      </c>
      <c r="C1797" s="6">
        <v>11008849</v>
      </c>
      <c r="D1797" s="6">
        <v>94919385</v>
      </c>
      <c r="E1797" s="6">
        <v>83910536</v>
      </c>
      <c r="F1797" s="8">
        <v>762.2</v>
      </c>
      <c r="G1797" s="6">
        <v>216008822</v>
      </c>
      <c r="H1797" s="8">
        <v>43.9</v>
      </c>
      <c r="I1797" s="4" t="s">
        <v>16</v>
      </c>
      <c r="J1797" s="4" t="s">
        <v>16</v>
      </c>
      <c r="K1797" s="6"/>
      <c r="L1797" s="6"/>
      <c r="M1797" s="6"/>
      <c r="N1797" s="11"/>
      <c r="O1797" s="7" t="s">
        <v>16</v>
      </c>
      <c r="P1797" s="7" t="s">
        <v>16</v>
      </c>
      <c r="Q1797" s="29" t="s">
        <v>16</v>
      </c>
      <c r="R1797" s="29"/>
      <c r="S1797" s="33"/>
      <c r="T1797" s="43"/>
    </row>
    <row r="1798" spans="1:20" ht="28.5">
      <c r="A1798" s="4" t="s">
        <v>2461</v>
      </c>
      <c r="B1798" s="5" t="s">
        <v>16</v>
      </c>
      <c r="C1798" s="6"/>
      <c r="D1798" s="6"/>
      <c r="E1798" s="6"/>
      <c r="F1798" s="7" t="s">
        <v>16</v>
      </c>
      <c r="G1798" s="6"/>
      <c r="H1798" s="7" t="s">
        <v>16</v>
      </c>
      <c r="I1798" s="4" t="s">
        <v>2362</v>
      </c>
      <c r="J1798" s="4" t="s">
        <v>297</v>
      </c>
      <c r="K1798" s="6">
        <v>7</v>
      </c>
      <c r="L1798" s="6">
        <v>3</v>
      </c>
      <c r="M1798" s="6">
        <v>3</v>
      </c>
      <c r="N1798" s="11">
        <v>1</v>
      </c>
      <c r="O1798" s="9">
        <v>14.3</v>
      </c>
      <c r="P1798" s="9">
        <v>-66.7</v>
      </c>
      <c r="Q1798" s="29" t="s">
        <v>3108</v>
      </c>
      <c r="R1798" s="29"/>
      <c r="S1798" s="33"/>
      <c r="T1798" s="43"/>
    </row>
    <row r="1799" spans="1:20" ht="28.5">
      <c r="A1799" s="1"/>
      <c r="B1799" s="5" t="s">
        <v>16</v>
      </c>
      <c r="C1799" s="6"/>
      <c r="D1799" s="6"/>
      <c r="E1799" s="6"/>
      <c r="F1799" s="7" t="s">
        <v>16</v>
      </c>
      <c r="G1799" s="6"/>
      <c r="H1799" s="7" t="s">
        <v>16</v>
      </c>
      <c r="I1799" s="4" t="s">
        <v>2362</v>
      </c>
      <c r="J1799" s="4" t="s">
        <v>86</v>
      </c>
      <c r="K1799" s="6">
        <v>600</v>
      </c>
      <c r="L1799" s="6">
        <v>300</v>
      </c>
      <c r="M1799" s="6">
        <v>275</v>
      </c>
      <c r="N1799" s="11">
        <v>25</v>
      </c>
      <c r="O1799" s="9">
        <v>4.2</v>
      </c>
      <c r="P1799" s="9">
        <v>-91.7</v>
      </c>
      <c r="Q1799" s="29" t="s">
        <v>3109</v>
      </c>
      <c r="R1799" s="29"/>
      <c r="S1799" s="33"/>
      <c r="T1799" s="43"/>
    </row>
    <row r="1800" spans="1:20" ht="42.75">
      <c r="A1800" s="1"/>
      <c r="B1800" s="5" t="s">
        <v>16</v>
      </c>
      <c r="C1800" s="6"/>
      <c r="D1800" s="6"/>
      <c r="E1800" s="6"/>
      <c r="F1800" s="7" t="s">
        <v>16</v>
      </c>
      <c r="G1800" s="6"/>
      <c r="H1800" s="7" t="s">
        <v>16</v>
      </c>
      <c r="I1800" s="4" t="s">
        <v>2462</v>
      </c>
      <c r="J1800" s="4" t="s">
        <v>1520</v>
      </c>
      <c r="K1800" s="6">
        <v>900</v>
      </c>
      <c r="L1800" s="6">
        <v>450</v>
      </c>
      <c r="M1800" s="6">
        <v>800</v>
      </c>
      <c r="N1800" s="11">
        <v>50</v>
      </c>
      <c r="O1800" s="9">
        <v>5.6</v>
      </c>
      <c r="P1800" s="9">
        <v>-88.9</v>
      </c>
      <c r="Q1800" s="29" t="s">
        <v>3110</v>
      </c>
      <c r="R1800" s="29"/>
      <c r="S1800" s="33"/>
      <c r="T1800" s="43"/>
    </row>
    <row r="1801" spans="1:20" ht="28.5">
      <c r="A1801" s="4" t="s">
        <v>2463</v>
      </c>
      <c r="B1801" s="5" t="s">
        <v>52</v>
      </c>
      <c r="C1801" s="6">
        <v>2544221316</v>
      </c>
      <c r="D1801" s="6">
        <v>3660745330</v>
      </c>
      <c r="E1801" s="6">
        <v>1116524014</v>
      </c>
      <c r="F1801" s="8">
        <v>43.9</v>
      </c>
      <c r="G1801" s="6">
        <v>5552589626</v>
      </c>
      <c r="H1801" s="8">
        <v>65.900000000000006</v>
      </c>
      <c r="I1801" s="4" t="s">
        <v>16</v>
      </c>
      <c r="J1801" s="4" t="s">
        <v>16</v>
      </c>
      <c r="K1801" s="6"/>
      <c r="L1801" s="6"/>
      <c r="M1801" s="6"/>
      <c r="N1801" s="11"/>
      <c r="O1801" s="7" t="s">
        <v>16</v>
      </c>
      <c r="P1801" s="7" t="s">
        <v>16</v>
      </c>
      <c r="Q1801" s="29" t="s">
        <v>16</v>
      </c>
      <c r="R1801" s="29"/>
      <c r="S1801" s="33"/>
      <c r="T1801" s="43"/>
    </row>
    <row r="1802" spans="1:20" ht="28.5">
      <c r="A1802" s="4" t="s">
        <v>2464</v>
      </c>
      <c r="B1802" s="5" t="s">
        <v>16</v>
      </c>
      <c r="C1802" s="6"/>
      <c r="D1802" s="6"/>
      <c r="E1802" s="6"/>
      <c r="F1802" s="7" t="s">
        <v>16</v>
      </c>
      <c r="G1802" s="6"/>
      <c r="H1802" s="7" t="s">
        <v>16</v>
      </c>
      <c r="I1802" s="4" t="s">
        <v>2465</v>
      </c>
      <c r="J1802" s="4" t="s">
        <v>1393</v>
      </c>
      <c r="K1802" s="6">
        <v>1184270</v>
      </c>
      <c r="L1802" s="6">
        <v>1167500</v>
      </c>
      <c r="M1802" s="6">
        <v>1142019</v>
      </c>
      <c r="N1802" s="11">
        <v>1128128</v>
      </c>
      <c r="O1802" s="7" t="s">
        <v>57</v>
      </c>
      <c r="P1802" s="9">
        <v>-3.4</v>
      </c>
      <c r="Q1802" s="26" t="s">
        <v>3111</v>
      </c>
      <c r="R1802" s="29"/>
      <c r="S1802" s="33"/>
      <c r="T1802" s="43"/>
    </row>
    <row r="1803" spans="1:20">
      <c r="A1803" s="1"/>
      <c r="B1803" s="5" t="s">
        <v>16</v>
      </c>
      <c r="C1803" s="6"/>
      <c r="D1803" s="6"/>
      <c r="E1803" s="6"/>
      <c r="F1803" s="7" t="s">
        <v>16</v>
      </c>
      <c r="G1803" s="6"/>
      <c r="H1803" s="7" t="s">
        <v>16</v>
      </c>
      <c r="I1803" s="4" t="s">
        <v>2466</v>
      </c>
      <c r="J1803" s="4" t="s">
        <v>1393</v>
      </c>
      <c r="K1803" s="6">
        <v>6871</v>
      </c>
      <c r="L1803" s="6">
        <v>6673</v>
      </c>
      <c r="M1803" s="6">
        <v>5980</v>
      </c>
      <c r="N1803" s="11">
        <v>6506</v>
      </c>
      <c r="O1803" s="7" t="s">
        <v>57</v>
      </c>
      <c r="P1803" s="9">
        <v>-2.5</v>
      </c>
      <c r="Q1803" s="29" t="s">
        <v>3112</v>
      </c>
      <c r="R1803" s="29"/>
      <c r="S1803" s="33"/>
      <c r="T1803" s="43"/>
    </row>
    <row r="1804" spans="1:20">
      <c r="A1804" s="1"/>
      <c r="B1804" s="5" t="s">
        <v>16</v>
      </c>
      <c r="C1804" s="6"/>
      <c r="D1804" s="6"/>
      <c r="E1804" s="6"/>
      <c r="F1804" s="7" t="s">
        <v>16</v>
      </c>
      <c r="G1804" s="6"/>
      <c r="H1804" s="7" t="s">
        <v>16</v>
      </c>
      <c r="I1804" s="4" t="s">
        <v>2467</v>
      </c>
      <c r="J1804" s="4" t="s">
        <v>1393</v>
      </c>
      <c r="K1804" s="6">
        <v>350</v>
      </c>
      <c r="L1804" s="6">
        <v>344</v>
      </c>
      <c r="M1804" s="6">
        <v>340</v>
      </c>
      <c r="N1804" s="11">
        <v>349</v>
      </c>
      <c r="O1804" s="7" t="s">
        <v>57</v>
      </c>
      <c r="P1804" s="9">
        <v>1.5</v>
      </c>
      <c r="Q1804" s="29" t="s">
        <v>3113</v>
      </c>
      <c r="R1804" s="29"/>
      <c r="S1804" s="33"/>
      <c r="T1804" s="43"/>
    </row>
    <row r="1805" spans="1:20" ht="28.5">
      <c r="A1805" s="1"/>
      <c r="B1805" s="5" t="s">
        <v>16</v>
      </c>
      <c r="C1805" s="6"/>
      <c r="D1805" s="6"/>
      <c r="E1805" s="6"/>
      <c r="F1805" s="7" t="s">
        <v>16</v>
      </c>
      <c r="G1805" s="6"/>
      <c r="H1805" s="7" t="s">
        <v>16</v>
      </c>
      <c r="I1805" s="4" t="s">
        <v>2468</v>
      </c>
      <c r="J1805" s="4" t="s">
        <v>1393</v>
      </c>
      <c r="K1805" s="6">
        <v>90</v>
      </c>
      <c r="L1805" s="6">
        <v>87</v>
      </c>
      <c r="M1805" s="6">
        <v>86</v>
      </c>
      <c r="N1805" s="11">
        <v>85</v>
      </c>
      <c r="O1805" s="7" t="s">
        <v>57</v>
      </c>
      <c r="P1805" s="9">
        <v>-2.2999999999999998</v>
      </c>
      <c r="Q1805" s="29" t="s">
        <v>3112</v>
      </c>
      <c r="R1805" s="29"/>
      <c r="S1805" s="33"/>
      <c r="T1805" s="43"/>
    </row>
    <row r="1806" spans="1:20">
      <c r="A1806" s="1"/>
      <c r="B1806" s="5" t="s">
        <v>16</v>
      </c>
      <c r="C1806" s="6"/>
      <c r="D1806" s="6"/>
      <c r="E1806" s="6"/>
      <c r="F1806" s="7" t="s">
        <v>16</v>
      </c>
      <c r="G1806" s="6"/>
      <c r="H1806" s="7" t="s">
        <v>16</v>
      </c>
      <c r="I1806" s="4" t="s">
        <v>2469</v>
      </c>
      <c r="J1806" s="4" t="s">
        <v>1393</v>
      </c>
      <c r="K1806" s="6">
        <v>36750</v>
      </c>
      <c r="L1806" s="6">
        <v>36250</v>
      </c>
      <c r="M1806" s="6">
        <v>36019</v>
      </c>
      <c r="N1806" s="11">
        <v>39505</v>
      </c>
      <c r="O1806" s="7" t="s">
        <v>57</v>
      </c>
      <c r="P1806" s="9">
        <v>9</v>
      </c>
      <c r="Q1806" s="29" t="s">
        <v>3113</v>
      </c>
      <c r="R1806" s="29"/>
      <c r="S1806" s="33"/>
      <c r="T1806" s="43"/>
    </row>
    <row r="1807" spans="1:20" ht="28.5">
      <c r="A1807" s="4" t="s">
        <v>2470</v>
      </c>
      <c r="B1807" s="5" t="s">
        <v>52</v>
      </c>
      <c r="C1807" s="6">
        <v>59872210</v>
      </c>
      <c r="D1807" s="6">
        <v>51789700</v>
      </c>
      <c r="E1807" s="6">
        <v>-8082510</v>
      </c>
      <c r="F1807" s="8">
        <v>-13.5</v>
      </c>
      <c r="G1807" s="6">
        <v>244870148</v>
      </c>
      <c r="H1807" s="8">
        <v>21.1</v>
      </c>
      <c r="I1807" s="4" t="s">
        <v>16</v>
      </c>
      <c r="J1807" s="4" t="s">
        <v>16</v>
      </c>
      <c r="K1807" s="6"/>
      <c r="L1807" s="6"/>
      <c r="M1807" s="6"/>
      <c r="N1807" s="11"/>
      <c r="O1807" s="7" t="s">
        <v>16</v>
      </c>
      <c r="P1807" s="7" t="s">
        <v>16</v>
      </c>
      <c r="Q1807" s="29" t="s">
        <v>16</v>
      </c>
      <c r="R1807" s="29"/>
      <c r="S1807" s="33"/>
      <c r="T1807" s="43"/>
    </row>
    <row r="1808" spans="1:20" ht="28.5">
      <c r="A1808" s="4" t="s">
        <v>2417</v>
      </c>
      <c r="B1808" s="5" t="s">
        <v>16</v>
      </c>
      <c r="C1808" s="6"/>
      <c r="D1808" s="6"/>
      <c r="E1808" s="6"/>
      <c r="F1808" s="7" t="s">
        <v>16</v>
      </c>
      <c r="G1808" s="6"/>
      <c r="H1808" s="7" t="s">
        <v>16</v>
      </c>
      <c r="I1808" s="4" t="s">
        <v>162</v>
      </c>
      <c r="J1808" s="4" t="s">
        <v>297</v>
      </c>
      <c r="K1808" s="6">
        <v>64</v>
      </c>
      <c r="L1808" s="6">
        <v>32</v>
      </c>
      <c r="M1808" s="6">
        <v>24</v>
      </c>
      <c r="N1808" s="11">
        <v>28</v>
      </c>
      <c r="O1808" s="9">
        <v>43.8</v>
      </c>
      <c r="P1808" s="9">
        <v>-12.5</v>
      </c>
      <c r="Q1808" s="29" t="s">
        <v>3114</v>
      </c>
      <c r="R1808" s="29"/>
      <c r="S1808" s="33"/>
      <c r="T1808" s="43"/>
    </row>
    <row r="1809" spans="1:20" ht="28.5">
      <c r="A1809" s="1"/>
      <c r="B1809" s="5" t="s">
        <v>16</v>
      </c>
      <c r="C1809" s="6"/>
      <c r="D1809" s="6"/>
      <c r="E1809" s="6"/>
      <c r="F1809" s="7" t="s">
        <v>16</v>
      </c>
      <c r="G1809" s="6"/>
      <c r="H1809" s="7" t="s">
        <v>16</v>
      </c>
      <c r="I1809" s="4" t="s">
        <v>162</v>
      </c>
      <c r="J1809" s="4" t="s">
        <v>86</v>
      </c>
      <c r="K1809" s="6">
        <v>1700</v>
      </c>
      <c r="L1809" s="6">
        <v>850</v>
      </c>
      <c r="M1809" s="6">
        <v>670</v>
      </c>
      <c r="N1809" s="11">
        <v>732</v>
      </c>
      <c r="O1809" s="9">
        <v>43.1</v>
      </c>
      <c r="P1809" s="9">
        <v>-13.9</v>
      </c>
      <c r="Q1809" s="29" t="s">
        <v>3114</v>
      </c>
      <c r="R1809" s="29"/>
      <c r="S1809" s="33"/>
      <c r="T1809" s="43"/>
    </row>
    <row r="1810" spans="1:20" ht="28.5">
      <c r="A1810" s="1"/>
      <c r="B1810" s="5" t="s">
        <v>16</v>
      </c>
      <c r="C1810" s="6"/>
      <c r="D1810" s="6"/>
      <c r="E1810" s="6"/>
      <c r="F1810" s="7" t="s">
        <v>16</v>
      </c>
      <c r="G1810" s="6"/>
      <c r="H1810" s="7" t="s">
        <v>16</v>
      </c>
      <c r="I1810" s="4" t="s">
        <v>101</v>
      </c>
      <c r="J1810" s="4" t="s">
        <v>86</v>
      </c>
      <c r="K1810" s="6">
        <v>1290</v>
      </c>
      <c r="L1810" s="6">
        <v>690</v>
      </c>
      <c r="M1810" s="6">
        <v>490</v>
      </c>
      <c r="N1810" s="11">
        <v>510</v>
      </c>
      <c r="O1810" s="9">
        <v>39.5</v>
      </c>
      <c r="P1810" s="9">
        <v>-26.1</v>
      </c>
      <c r="Q1810" s="26" t="s">
        <v>3115</v>
      </c>
      <c r="R1810" s="29"/>
      <c r="S1810" s="33"/>
      <c r="T1810" s="43"/>
    </row>
    <row r="1811" spans="1:20" ht="71.25">
      <c r="A1811" s="1"/>
      <c r="B1811" s="5" t="s">
        <v>16</v>
      </c>
      <c r="C1811" s="6"/>
      <c r="D1811" s="6"/>
      <c r="E1811" s="6"/>
      <c r="F1811" s="7" t="s">
        <v>16</v>
      </c>
      <c r="G1811" s="6"/>
      <c r="H1811" s="7" t="s">
        <v>16</v>
      </c>
      <c r="I1811" s="4" t="s">
        <v>2471</v>
      </c>
      <c r="J1811" s="4" t="s">
        <v>2472</v>
      </c>
      <c r="K1811" s="6">
        <v>152000</v>
      </c>
      <c r="L1811" s="6">
        <v>75800</v>
      </c>
      <c r="M1811" s="6">
        <v>57360</v>
      </c>
      <c r="N1811" s="11">
        <v>52973</v>
      </c>
      <c r="O1811" s="9">
        <v>34.9</v>
      </c>
      <c r="P1811" s="9">
        <v>-30.1</v>
      </c>
      <c r="Q1811" s="29" t="s">
        <v>3116</v>
      </c>
      <c r="R1811" s="29"/>
      <c r="S1811" s="33"/>
      <c r="T1811" s="43"/>
    </row>
    <row r="1812" spans="1:20" ht="71.25">
      <c r="A1812" s="1"/>
      <c r="B1812" s="5" t="s">
        <v>16</v>
      </c>
      <c r="C1812" s="6"/>
      <c r="D1812" s="6"/>
      <c r="E1812" s="6"/>
      <c r="F1812" s="7" t="s">
        <v>16</v>
      </c>
      <c r="G1812" s="6"/>
      <c r="H1812" s="7" t="s">
        <v>16</v>
      </c>
      <c r="I1812" s="4" t="s">
        <v>2473</v>
      </c>
      <c r="J1812" s="4" t="s">
        <v>2474</v>
      </c>
      <c r="K1812" s="6">
        <v>298000</v>
      </c>
      <c r="L1812" s="6">
        <v>148450</v>
      </c>
      <c r="M1812" s="6">
        <v>116070</v>
      </c>
      <c r="N1812" s="11">
        <v>116385</v>
      </c>
      <c r="O1812" s="9">
        <v>39.1</v>
      </c>
      <c r="P1812" s="9">
        <v>-21.6</v>
      </c>
      <c r="Q1812" s="29" t="s">
        <v>3117</v>
      </c>
      <c r="R1812" s="29"/>
      <c r="S1812" s="33"/>
      <c r="T1812" s="43"/>
    </row>
    <row r="1813" spans="1:20" ht="57">
      <c r="A1813" s="1"/>
      <c r="B1813" s="5" t="s">
        <v>16</v>
      </c>
      <c r="C1813" s="6"/>
      <c r="D1813" s="6"/>
      <c r="E1813" s="6"/>
      <c r="F1813" s="7" t="s">
        <v>16</v>
      </c>
      <c r="G1813" s="6"/>
      <c r="H1813" s="7" t="s">
        <v>16</v>
      </c>
      <c r="I1813" s="4" t="s">
        <v>2475</v>
      </c>
      <c r="J1813" s="4" t="s">
        <v>86</v>
      </c>
      <c r="K1813" s="6">
        <v>2800</v>
      </c>
      <c r="L1813" s="6">
        <v>1550</v>
      </c>
      <c r="M1813" s="6">
        <v>1100</v>
      </c>
      <c r="N1813" s="11">
        <v>955</v>
      </c>
      <c r="O1813" s="9">
        <v>34.1</v>
      </c>
      <c r="P1813" s="9">
        <v>-38.4</v>
      </c>
      <c r="Q1813" s="29" t="s">
        <v>3118</v>
      </c>
      <c r="R1813" s="29"/>
      <c r="S1813" s="33"/>
      <c r="T1813" s="43"/>
    </row>
    <row r="1814" spans="1:20" ht="28.5">
      <c r="A1814" s="1"/>
      <c r="B1814" s="5" t="s">
        <v>16</v>
      </c>
      <c r="C1814" s="6"/>
      <c r="D1814" s="6"/>
      <c r="E1814" s="6"/>
      <c r="F1814" s="7" t="s">
        <v>16</v>
      </c>
      <c r="G1814" s="6"/>
      <c r="H1814" s="7" t="s">
        <v>16</v>
      </c>
      <c r="I1814" s="4" t="s">
        <v>2476</v>
      </c>
      <c r="J1814" s="4" t="s">
        <v>2477</v>
      </c>
      <c r="K1814" s="6">
        <v>386</v>
      </c>
      <c r="L1814" s="6">
        <v>386</v>
      </c>
      <c r="M1814" s="6">
        <v>380</v>
      </c>
      <c r="N1814" s="11">
        <v>386</v>
      </c>
      <c r="O1814" s="7" t="s">
        <v>57</v>
      </c>
      <c r="P1814" s="9">
        <v>0</v>
      </c>
      <c r="Q1814" s="29" t="s">
        <v>16</v>
      </c>
      <c r="R1814" s="29"/>
      <c r="S1814" s="33"/>
      <c r="T1814" s="43"/>
    </row>
    <row r="1815" spans="1:20" ht="28.5">
      <c r="A1815" s="1"/>
      <c r="B1815" s="5" t="s">
        <v>16</v>
      </c>
      <c r="C1815" s="6"/>
      <c r="D1815" s="6"/>
      <c r="E1815" s="6"/>
      <c r="F1815" s="7" t="s">
        <v>16</v>
      </c>
      <c r="G1815" s="6"/>
      <c r="H1815" s="7" t="s">
        <v>16</v>
      </c>
      <c r="I1815" s="4" t="s">
        <v>2476</v>
      </c>
      <c r="J1815" s="4" t="s">
        <v>2478</v>
      </c>
      <c r="K1815" s="6">
        <v>304</v>
      </c>
      <c r="L1815" s="6">
        <v>304</v>
      </c>
      <c r="M1815" s="6">
        <v>280</v>
      </c>
      <c r="N1815" s="11">
        <v>304</v>
      </c>
      <c r="O1815" s="7" t="s">
        <v>57</v>
      </c>
      <c r="P1815" s="9">
        <v>0</v>
      </c>
      <c r="Q1815" s="29" t="s">
        <v>16</v>
      </c>
      <c r="R1815" s="29"/>
      <c r="S1815" s="33"/>
      <c r="T1815" s="43"/>
    </row>
    <row r="1816" spans="1:20" ht="71.25">
      <c r="A1816" s="1"/>
      <c r="B1816" s="5" t="s">
        <v>16</v>
      </c>
      <c r="C1816" s="6"/>
      <c r="D1816" s="6"/>
      <c r="E1816" s="6"/>
      <c r="F1816" s="7" t="s">
        <v>16</v>
      </c>
      <c r="G1816" s="6"/>
      <c r="H1816" s="7" t="s">
        <v>16</v>
      </c>
      <c r="I1816" s="4" t="s">
        <v>2479</v>
      </c>
      <c r="J1816" s="4" t="s">
        <v>2474</v>
      </c>
      <c r="K1816" s="6">
        <v>22000</v>
      </c>
      <c r="L1816" s="6">
        <v>10950</v>
      </c>
      <c r="M1816" s="6">
        <v>8411</v>
      </c>
      <c r="N1816" s="11">
        <v>8890</v>
      </c>
      <c r="O1816" s="9">
        <v>40.4</v>
      </c>
      <c r="P1816" s="9">
        <v>-18.8</v>
      </c>
      <c r="Q1816" s="29" t="s">
        <v>3119</v>
      </c>
      <c r="R1816" s="29"/>
      <c r="S1816" s="33"/>
      <c r="T1816" s="43"/>
    </row>
    <row r="1817" spans="1:20">
      <c r="A1817" s="1"/>
      <c r="B1817" s="1"/>
      <c r="C1817" s="1"/>
      <c r="D1817" s="1"/>
      <c r="E1817" s="1"/>
      <c r="F1817" s="1"/>
      <c r="G1817" s="1"/>
      <c r="H1817" s="1"/>
      <c r="I1817" s="1"/>
      <c r="J1817" s="1"/>
      <c r="K1817" s="1"/>
      <c r="L1817" s="1"/>
      <c r="M1817" s="1"/>
      <c r="N1817" s="1"/>
      <c r="O1817" s="1"/>
      <c r="P1817" s="1"/>
      <c r="Q1817" s="29"/>
      <c r="R1817" s="29"/>
      <c r="S1817" s="33"/>
      <c r="T1817" s="43"/>
    </row>
    <row r="1818" spans="1:20" ht="71.25">
      <c r="A1818" s="1"/>
      <c r="B1818" s="5" t="s">
        <v>16</v>
      </c>
      <c r="C1818" s="6"/>
      <c r="D1818" s="6"/>
      <c r="E1818" s="6"/>
      <c r="F1818" s="7" t="s">
        <v>16</v>
      </c>
      <c r="G1818" s="6"/>
      <c r="H1818" s="7" t="s">
        <v>16</v>
      </c>
      <c r="I1818" s="4" t="s">
        <v>2480</v>
      </c>
      <c r="J1818" s="4" t="s">
        <v>2472</v>
      </c>
      <c r="K1818" s="6">
        <v>10150</v>
      </c>
      <c r="L1818" s="6">
        <v>5200</v>
      </c>
      <c r="M1818" s="6">
        <v>3907</v>
      </c>
      <c r="N1818" s="11">
        <v>4144</v>
      </c>
      <c r="O1818" s="9">
        <v>40.799999999999997</v>
      </c>
      <c r="P1818" s="9">
        <v>-20.3</v>
      </c>
      <c r="Q1818" s="29" t="s">
        <v>3120</v>
      </c>
      <c r="R1818" s="29"/>
      <c r="S1818" s="33"/>
      <c r="T1818" s="43"/>
    </row>
    <row r="1819" spans="1:20" ht="57">
      <c r="A1819" s="1"/>
      <c r="B1819" s="5" t="s">
        <v>16</v>
      </c>
      <c r="C1819" s="6"/>
      <c r="D1819" s="6"/>
      <c r="E1819" s="6"/>
      <c r="F1819" s="7" t="s">
        <v>16</v>
      </c>
      <c r="G1819" s="6"/>
      <c r="H1819" s="7" t="s">
        <v>16</v>
      </c>
      <c r="I1819" s="4" t="s">
        <v>2481</v>
      </c>
      <c r="J1819" s="4" t="s">
        <v>65</v>
      </c>
      <c r="K1819" s="6">
        <v>1300</v>
      </c>
      <c r="L1819" s="6">
        <v>660</v>
      </c>
      <c r="M1819" s="6">
        <v>508</v>
      </c>
      <c r="N1819" s="11">
        <v>495</v>
      </c>
      <c r="O1819" s="9">
        <v>38.1</v>
      </c>
      <c r="P1819" s="9">
        <v>-25</v>
      </c>
      <c r="Q1819" s="29" t="s">
        <v>3121</v>
      </c>
      <c r="R1819" s="29"/>
      <c r="S1819" s="33"/>
      <c r="T1819" s="43"/>
    </row>
    <row r="1820" spans="1:20" ht="57">
      <c r="A1820" s="1"/>
      <c r="B1820" s="5" t="s">
        <v>16</v>
      </c>
      <c r="C1820" s="6"/>
      <c r="D1820" s="6"/>
      <c r="E1820" s="6"/>
      <c r="F1820" s="7" t="s">
        <v>16</v>
      </c>
      <c r="G1820" s="6"/>
      <c r="H1820" s="7" t="s">
        <v>16</v>
      </c>
      <c r="I1820" s="4" t="s">
        <v>2482</v>
      </c>
      <c r="J1820" s="4" t="s">
        <v>172</v>
      </c>
      <c r="K1820" s="6">
        <v>710000</v>
      </c>
      <c r="L1820" s="6">
        <v>364300</v>
      </c>
      <c r="M1820" s="6">
        <v>268575</v>
      </c>
      <c r="N1820" s="11">
        <v>212638</v>
      </c>
      <c r="O1820" s="9">
        <v>29.9</v>
      </c>
      <c r="P1820" s="9">
        <v>-41.6</v>
      </c>
      <c r="Q1820" s="29" t="s">
        <v>3122</v>
      </c>
      <c r="R1820" s="29"/>
      <c r="S1820" s="33"/>
      <c r="T1820" s="43"/>
    </row>
    <row r="1821" spans="1:20" ht="57">
      <c r="A1821" s="1"/>
      <c r="B1821" s="5" t="s">
        <v>16</v>
      </c>
      <c r="C1821" s="6"/>
      <c r="D1821" s="6"/>
      <c r="E1821" s="6"/>
      <c r="F1821" s="7" t="s">
        <v>16</v>
      </c>
      <c r="G1821" s="6"/>
      <c r="H1821" s="7" t="s">
        <v>16</v>
      </c>
      <c r="I1821" s="4" t="s">
        <v>2483</v>
      </c>
      <c r="J1821" s="4" t="s">
        <v>1568</v>
      </c>
      <c r="K1821" s="6">
        <v>1910</v>
      </c>
      <c r="L1821" s="6">
        <v>970</v>
      </c>
      <c r="M1821" s="6">
        <v>605</v>
      </c>
      <c r="N1821" s="11">
        <v>736</v>
      </c>
      <c r="O1821" s="9">
        <v>38.5</v>
      </c>
      <c r="P1821" s="9">
        <v>-24.1</v>
      </c>
      <c r="Q1821" s="29" t="s">
        <v>3123</v>
      </c>
      <c r="R1821" s="29"/>
      <c r="S1821" s="33"/>
      <c r="T1821" s="43"/>
    </row>
    <row r="1822" spans="1:20" ht="28.5">
      <c r="A1822" s="4" t="s">
        <v>2484</v>
      </c>
      <c r="B1822" s="5" t="s">
        <v>52</v>
      </c>
      <c r="C1822" s="6">
        <v>153244410</v>
      </c>
      <c r="D1822" s="6">
        <v>153562174</v>
      </c>
      <c r="E1822" s="6">
        <v>317764</v>
      </c>
      <c r="F1822" s="8">
        <v>0.2</v>
      </c>
      <c r="G1822" s="6">
        <v>428392538</v>
      </c>
      <c r="H1822" s="8">
        <v>35.799999999999997</v>
      </c>
      <c r="I1822" s="4" t="s">
        <v>16</v>
      </c>
      <c r="J1822" s="4" t="s">
        <v>16</v>
      </c>
      <c r="K1822" s="6"/>
      <c r="L1822" s="6"/>
      <c r="M1822" s="6"/>
      <c r="N1822" s="11"/>
      <c r="O1822" s="7" t="s">
        <v>16</v>
      </c>
      <c r="P1822" s="7" t="s">
        <v>16</v>
      </c>
      <c r="Q1822" s="29" t="s">
        <v>16</v>
      </c>
      <c r="R1822" s="29"/>
      <c r="S1822" s="33"/>
      <c r="T1822" s="43"/>
    </row>
    <row r="1823" spans="1:20" ht="42.75">
      <c r="A1823" s="4" t="s">
        <v>2485</v>
      </c>
      <c r="B1823" s="5" t="s">
        <v>16</v>
      </c>
      <c r="C1823" s="6"/>
      <c r="D1823" s="6"/>
      <c r="E1823" s="6"/>
      <c r="F1823" s="7" t="s">
        <v>16</v>
      </c>
      <c r="G1823" s="6"/>
      <c r="H1823" s="7" t="s">
        <v>16</v>
      </c>
      <c r="I1823" s="4" t="s">
        <v>2486</v>
      </c>
      <c r="J1823" s="4" t="s">
        <v>2487</v>
      </c>
      <c r="K1823" s="6">
        <v>95</v>
      </c>
      <c r="L1823" s="6">
        <v>47</v>
      </c>
      <c r="M1823" s="6">
        <v>46</v>
      </c>
      <c r="N1823" s="11">
        <v>46</v>
      </c>
      <c r="O1823" s="9">
        <v>48.4</v>
      </c>
      <c r="P1823" s="9">
        <v>-2.1</v>
      </c>
      <c r="Q1823" s="29" t="s">
        <v>3124</v>
      </c>
      <c r="R1823" s="29"/>
      <c r="S1823" s="33"/>
      <c r="T1823" s="43"/>
    </row>
    <row r="1824" spans="1:20" ht="28.5">
      <c r="A1824" s="1"/>
      <c r="B1824" s="5" t="s">
        <v>16</v>
      </c>
      <c r="C1824" s="6"/>
      <c r="D1824" s="6"/>
      <c r="E1824" s="6"/>
      <c r="F1824" s="7" t="s">
        <v>16</v>
      </c>
      <c r="G1824" s="6"/>
      <c r="H1824" s="7" t="s">
        <v>16</v>
      </c>
      <c r="I1824" s="4" t="s">
        <v>2488</v>
      </c>
      <c r="J1824" s="4" t="s">
        <v>2489</v>
      </c>
      <c r="K1824" s="6">
        <v>8</v>
      </c>
      <c r="L1824" s="6">
        <v>0</v>
      </c>
      <c r="M1824" s="6">
        <v>0</v>
      </c>
      <c r="N1824" s="11">
        <v>0</v>
      </c>
      <c r="O1824" s="7" t="s">
        <v>18</v>
      </c>
      <c r="P1824" s="9">
        <v>0</v>
      </c>
      <c r="Q1824" s="29" t="s">
        <v>16</v>
      </c>
      <c r="R1824" s="29"/>
      <c r="S1824" s="33"/>
      <c r="T1824" s="43"/>
    </row>
    <row r="1825" spans="1:20" ht="28.5">
      <c r="A1825" s="4" t="s">
        <v>2490</v>
      </c>
      <c r="B1825" s="5" t="s">
        <v>52</v>
      </c>
      <c r="C1825" s="6">
        <v>143664669</v>
      </c>
      <c r="D1825" s="6">
        <v>235456158</v>
      </c>
      <c r="E1825" s="6">
        <v>91791489</v>
      </c>
      <c r="F1825" s="8">
        <v>63.9</v>
      </c>
      <c r="G1825" s="6">
        <v>683254861</v>
      </c>
      <c r="H1825" s="8">
        <v>34.5</v>
      </c>
      <c r="I1825" s="4" t="s">
        <v>16</v>
      </c>
      <c r="J1825" s="4" t="s">
        <v>16</v>
      </c>
      <c r="K1825" s="6"/>
      <c r="L1825" s="6"/>
      <c r="M1825" s="6"/>
      <c r="N1825" s="11"/>
      <c r="O1825" s="7" t="s">
        <v>16</v>
      </c>
      <c r="P1825" s="7" t="s">
        <v>16</v>
      </c>
      <c r="Q1825" s="29" t="s">
        <v>16</v>
      </c>
      <c r="R1825" s="29"/>
      <c r="S1825" s="33"/>
      <c r="T1825" s="43"/>
    </row>
    <row r="1826" spans="1:20" ht="28.5">
      <c r="A1826" s="4" t="s">
        <v>2360</v>
      </c>
      <c r="B1826" s="5" t="s">
        <v>16</v>
      </c>
      <c r="C1826" s="6"/>
      <c r="D1826" s="6"/>
      <c r="E1826" s="6"/>
      <c r="F1826" s="7" t="s">
        <v>16</v>
      </c>
      <c r="G1826" s="6"/>
      <c r="H1826" s="7" t="s">
        <v>16</v>
      </c>
      <c r="I1826" s="4" t="s">
        <v>2491</v>
      </c>
      <c r="J1826" s="4" t="s">
        <v>1564</v>
      </c>
      <c r="K1826" s="6">
        <v>3635</v>
      </c>
      <c r="L1826" s="6">
        <v>3635</v>
      </c>
      <c r="M1826" s="6">
        <v>3721</v>
      </c>
      <c r="N1826" s="11">
        <v>4262</v>
      </c>
      <c r="O1826" s="7" t="s">
        <v>57</v>
      </c>
      <c r="P1826" s="9">
        <v>17.2</v>
      </c>
      <c r="Q1826" s="29" t="s">
        <v>3125</v>
      </c>
      <c r="R1826" s="29"/>
      <c r="S1826" s="33"/>
      <c r="T1826" s="43"/>
    </row>
    <row r="1827" spans="1:20" ht="28.5">
      <c r="A1827" s="1"/>
      <c r="B1827" s="5" t="s">
        <v>16</v>
      </c>
      <c r="C1827" s="6"/>
      <c r="D1827" s="6"/>
      <c r="E1827" s="6"/>
      <c r="F1827" s="7" t="s">
        <v>16</v>
      </c>
      <c r="G1827" s="6"/>
      <c r="H1827" s="7" t="s">
        <v>16</v>
      </c>
      <c r="I1827" s="4" t="s">
        <v>2492</v>
      </c>
      <c r="J1827" s="4" t="s">
        <v>700</v>
      </c>
      <c r="K1827" s="6">
        <v>150</v>
      </c>
      <c r="L1827" s="6">
        <v>150</v>
      </c>
      <c r="M1827" s="6">
        <v>150</v>
      </c>
      <c r="N1827" s="11">
        <v>163</v>
      </c>
      <c r="O1827" s="7" t="s">
        <v>57</v>
      </c>
      <c r="P1827" s="9">
        <v>8.6999999999999993</v>
      </c>
      <c r="Q1827" s="29" t="s">
        <v>3126</v>
      </c>
      <c r="R1827" s="29"/>
      <c r="S1827" s="33"/>
      <c r="T1827" s="43"/>
    </row>
    <row r="1828" spans="1:20" ht="28.5">
      <c r="A1828" s="1"/>
      <c r="B1828" s="5" t="s">
        <v>16</v>
      </c>
      <c r="C1828" s="6"/>
      <c r="D1828" s="6"/>
      <c r="E1828" s="6"/>
      <c r="F1828" s="7" t="s">
        <v>16</v>
      </c>
      <c r="G1828" s="6"/>
      <c r="H1828" s="7" t="s">
        <v>16</v>
      </c>
      <c r="I1828" s="4" t="s">
        <v>2493</v>
      </c>
      <c r="J1828" s="4" t="s">
        <v>2494</v>
      </c>
      <c r="K1828" s="6">
        <v>8310</v>
      </c>
      <c r="L1828" s="6">
        <v>8310</v>
      </c>
      <c r="M1828" s="6">
        <v>7495</v>
      </c>
      <c r="N1828" s="11">
        <v>7142</v>
      </c>
      <c r="O1828" s="7" t="s">
        <v>57</v>
      </c>
      <c r="P1828" s="9">
        <v>-14.1</v>
      </c>
      <c r="Q1828" s="29" t="s">
        <v>3127</v>
      </c>
      <c r="R1828" s="29"/>
      <c r="S1828" s="33"/>
      <c r="T1828" s="43"/>
    </row>
    <row r="1829" spans="1:20">
      <c r="A1829" s="4" t="s">
        <v>2495</v>
      </c>
      <c r="B1829" s="5" t="s">
        <v>52</v>
      </c>
      <c r="C1829" s="6">
        <v>2627820</v>
      </c>
      <c r="D1829" s="6">
        <v>4646405</v>
      </c>
      <c r="E1829" s="6">
        <v>2018585</v>
      </c>
      <c r="F1829" s="8">
        <v>76.8</v>
      </c>
      <c r="G1829" s="6">
        <v>25275000</v>
      </c>
      <c r="H1829" s="8">
        <v>18.399999999999999</v>
      </c>
      <c r="I1829" s="4" t="s">
        <v>16</v>
      </c>
      <c r="J1829" s="4" t="s">
        <v>16</v>
      </c>
      <c r="K1829" s="6"/>
      <c r="L1829" s="6"/>
      <c r="M1829" s="6"/>
      <c r="N1829" s="11"/>
      <c r="O1829" s="7" t="s">
        <v>16</v>
      </c>
      <c r="P1829" s="7" t="s">
        <v>16</v>
      </c>
      <c r="Q1829" s="29" t="s">
        <v>16</v>
      </c>
      <c r="R1829" s="29"/>
      <c r="S1829" s="33"/>
      <c r="T1829" s="43"/>
    </row>
    <row r="1830" spans="1:20" ht="28.5">
      <c r="A1830" s="4" t="s">
        <v>2333</v>
      </c>
      <c r="B1830" s="5" t="s">
        <v>16</v>
      </c>
      <c r="C1830" s="6"/>
      <c r="D1830" s="6"/>
      <c r="E1830" s="6"/>
      <c r="F1830" s="7" t="s">
        <v>16</v>
      </c>
      <c r="G1830" s="6"/>
      <c r="H1830" s="7" t="s">
        <v>16</v>
      </c>
      <c r="I1830" s="4" t="s">
        <v>2496</v>
      </c>
      <c r="J1830" s="4" t="s">
        <v>2034</v>
      </c>
      <c r="K1830" s="6">
        <v>7500</v>
      </c>
      <c r="L1830" s="6">
        <v>2525</v>
      </c>
      <c r="M1830" s="6">
        <v>1046</v>
      </c>
      <c r="N1830" s="11">
        <v>1196</v>
      </c>
      <c r="O1830" s="9">
        <v>15.9</v>
      </c>
      <c r="P1830" s="9">
        <v>-52.6</v>
      </c>
      <c r="Q1830" s="29" t="s">
        <v>3128</v>
      </c>
      <c r="R1830" s="29"/>
      <c r="S1830" s="33"/>
      <c r="T1830" s="43"/>
    </row>
    <row r="1831" spans="1:20" ht="28.5">
      <c r="A1831" s="1"/>
      <c r="B1831" s="5" t="s">
        <v>16</v>
      </c>
      <c r="C1831" s="6"/>
      <c r="D1831" s="6"/>
      <c r="E1831" s="6"/>
      <c r="F1831" s="7" t="s">
        <v>16</v>
      </c>
      <c r="G1831" s="6"/>
      <c r="H1831" s="7" t="s">
        <v>16</v>
      </c>
      <c r="I1831" s="4" t="s">
        <v>2496</v>
      </c>
      <c r="J1831" s="4" t="s">
        <v>2497</v>
      </c>
      <c r="K1831" s="6">
        <v>600000</v>
      </c>
      <c r="L1831" s="6">
        <v>202000</v>
      </c>
      <c r="M1831" s="6">
        <v>59384</v>
      </c>
      <c r="N1831" s="11">
        <v>73100</v>
      </c>
      <c r="O1831" s="9">
        <v>12.2</v>
      </c>
      <c r="P1831" s="9">
        <v>-63.8</v>
      </c>
      <c r="Q1831" s="29" t="s">
        <v>3128</v>
      </c>
      <c r="R1831" s="29"/>
      <c r="S1831" s="33"/>
      <c r="T1831" s="43"/>
    </row>
    <row r="1832" spans="1:20" ht="28.5">
      <c r="A1832" s="4" t="s">
        <v>2498</v>
      </c>
      <c r="B1832" s="5" t="s">
        <v>52</v>
      </c>
      <c r="C1832" s="6">
        <v>46014941</v>
      </c>
      <c r="D1832" s="6">
        <v>103735269</v>
      </c>
      <c r="E1832" s="6">
        <v>57720328</v>
      </c>
      <c r="F1832" s="8">
        <v>125.4</v>
      </c>
      <c r="G1832" s="6">
        <v>324420574</v>
      </c>
      <c r="H1832" s="8">
        <v>32</v>
      </c>
      <c r="I1832" s="4" t="s">
        <v>16</v>
      </c>
      <c r="J1832" s="4" t="s">
        <v>16</v>
      </c>
      <c r="K1832" s="6"/>
      <c r="L1832" s="6"/>
      <c r="M1832" s="6"/>
      <c r="N1832" s="11"/>
      <c r="O1832" s="7" t="s">
        <v>16</v>
      </c>
      <c r="P1832" s="7" t="s">
        <v>16</v>
      </c>
      <c r="Q1832" s="29" t="s">
        <v>16</v>
      </c>
      <c r="R1832" s="29"/>
      <c r="S1832" s="33"/>
      <c r="T1832" s="43"/>
    </row>
    <row r="1833" spans="1:20" ht="28.5">
      <c r="A1833" s="4" t="s">
        <v>2360</v>
      </c>
      <c r="B1833" s="5" t="s">
        <v>16</v>
      </c>
      <c r="C1833" s="6"/>
      <c r="D1833" s="6"/>
      <c r="E1833" s="6"/>
      <c r="F1833" s="7" t="s">
        <v>16</v>
      </c>
      <c r="G1833" s="6"/>
      <c r="H1833" s="7" t="s">
        <v>16</v>
      </c>
      <c r="I1833" s="4" t="s">
        <v>2499</v>
      </c>
      <c r="J1833" s="4" t="s">
        <v>2342</v>
      </c>
      <c r="K1833" s="6">
        <v>4800</v>
      </c>
      <c r="L1833" s="6">
        <v>2400</v>
      </c>
      <c r="M1833" s="6">
        <v>2064</v>
      </c>
      <c r="N1833" s="11">
        <v>2889</v>
      </c>
      <c r="O1833" s="9">
        <v>60.2</v>
      </c>
      <c r="P1833" s="9">
        <v>20.399999999999999</v>
      </c>
      <c r="Q1833" s="29" t="s">
        <v>3129</v>
      </c>
      <c r="R1833" s="29"/>
      <c r="S1833" s="33"/>
      <c r="T1833" s="43"/>
    </row>
    <row r="1834" spans="1:20" ht="28.5">
      <c r="A1834" s="1"/>
      <c r="B1834" s="5" t="s">
        <v>16</v>
      </c>
      <c r="C1834" s="6"/>
      <c r="D1834" s="6"/>
      <c r="E1834" s="6"/>
      <c r="F1834" s="7" t="s">
        <v>16</v>
      </c>
      <c r="G1834" s="6"/>
      <c r="H1834" s="7" t="s">
        <v>16</v>
      </c>
      <c r="I1834" s="4" t="s">
        <v>2500</v>
      </c>
      <c r="J1834" s="4" t="s">
        <v>2501</v>
      </c>
      <c r="K1834" s="6">
        <v>312000</v>
      </c>
      <c r="L1834" s="6">
        <v>124800</v>
      </c>
      <c r="M1834" s="6">
        <v>51774</v>
      </c>
      <c r="N1834" s="11">
        <v>124842</v>
      </c>
      <c r="O1834" s="9">
        <v>40</v>
      </c>
      <c r="P1834" s="9">
        <v>0</v>
      </c>
      <c r="Q1834" s="29" t="s">
        <v>3130</v>
      </c>
      <c r="R1834" s="29"/>
      <c r="S1834" s="33"/>
      <c r="T1834" s="43"/>
    </row>
    <row r="1835" spans="1:20" ht="28.5">
      <c r="A1835" s="1"/>
      <c r="B1835" s="5" t="s">
        <v>16</v>
      </c>
      <c r="C1835" s="6"/>
      <c r="D1835" s="6"/>
      <c r="E1835" s="6"/>
      <c r="F1835" s="7" t="s">
        <v>16</v>
      </c>
      <c r="G1835" s="6"/>
      <c r="H1835" s="7" t="s">
        <v>16</v>
      </c>
      <c r="I1835" s="4" t="s">
        <v>2502</v>
      </c>
      <c r="J1835" s="4" t="s">
        <v>2501</v>
      </c>
      <c r="K1835" s="6">
        <v>28847</v>
      </c>
      <c r="L1835" s="6">
        <v>11539</v>
      </c>
      <c r="M1835" s="6">
        <v>6866</v>
      </c>
      <c r="N1835" s="11">
        <v>16252</v>
      </c>
      <c r="O1835" s="9">
        <v>56.3</v>
      </c>
      <c r="P1835" s="9">
        <v>40.799999999999997</v>
      </c>
      <c r="Q1835" s="29" t="s">
        <v>3130</v>
      </c>
      <c r="R1835" s="29"/>
      <c r="S1835" s="33"/>
      <c r="T1835" s="43"/>
    </row>
    <row r="1836" spans="1:20" ht="42.75">
      <c r="A1836" s="1"/>
      <c r="B1836" s="5" t="s">
        <v>16</v>
      </c>
      <c r="C1836" s="6"/>
      <c r="D1836" s="6"/>
      <c r="E1836" s="6"/>
      <c r="F1836" s="7" t="s">
        <v>16</v>
      </c>
      <c r="G1836" s="6"/>
      <c r="H1836" s="7" t="s">
        <v>16</v>
      </c>
      <c r="I1836" s="4" t="s">
        <v>2502</v>
      </c>
      <c r="J1836" s="4" t="s">
        <v>2503</v>
      </c>
      <c r="K1836" s="6">
        <v>86414</v>
      </c>
      <c r="L1836" s="6">
        <v>34566</v>
      </c>
      <c r="M1836" s="6">
        <v>236</v>
      </c>
      <c r="N1836" s="11">
        <v>0</v>
      </c>
      <c r="O1836" s="7" t="s">
        <v>18</v>
      </c>
      <c r="P1836" s="7" t="s">
        <v>18</v>
      </c>
      <c r="Q1836" s="26" t="s">
        <v>3131</v>
      </c>
      <c r="R1836" s="29"/>
      <c r="S1836" s="33"/>
      <c r="T1836" s="43"/>
    </row>
    <row r="1837" spans="1:20" ht="42.75">
      <c r="A1837" s="1"/>
      <c r="B1837" s="5" t="s">
        <v>16</v>
      </c>
      <c r="C1837" s="6"/>
      <c r="D1837" s="6"/>
      <c r="E1837" s="6"/>
      <c r="F1837" s="7" t="s">
        <v>16</v>
      </c>
      <c r="G1837" s="6"/>
      <c r="H1837" s="7" t="s">
        <v>16</v>
      </c>
      <c r="I1837" s="4" t="s">
        <v>2504</v>
      </c>
      <c r="J1837" s="4" t="s">
        <v>2505</v>
      </c>
      <c r="K1837" s="6">
        <v>38000</v>
      </c>
      <c r="L1837" s="6">
        <v>17000</v>
      </c>
      <c r="M1837" s="28" t="s">
        <v>2973</v>
      </c>
      <c r="N1837" s="11">
        <v>49300</v>
      </c>
      <c r="O1837" s="9">
        <v>129.69999999999999</v>
      </c>
      <c r="P1837" s="9">
        <v>190</v>
      </c>
      <c r="Q1837" s="29" t="s">
        <v>3132</v>
      </c>
      <c r="R1837" s="29"/>
      <c r="S1837" s="33"/>
      <c r="T1837" s="43"/>
    </row>
    <row r="1838" spans="1:20" ht="42.75">
      <c r="A1838" s="1"/>
      <c r="B1838" s="5" t="s">
        <v>16</v>
      </c>
      <c r="C1838" s="6"/>
      <c r="D1838" s="6"/>
      <c r="E1838" s="6"/>
      <c r="F1838" s="7" t="s">
        <v>16</v>
      </c>
      <c r="G1838" s="6"/>
      <c r="H1838" s="7" t="s">
        <v>16</v>
      </c>
      <c r="I1838" s="4" t="s">
        <v>2504</v>
      </c>
      <c r="J1838" s="4" t="s">
        <v>2506</v>
      </c>
      <c r="K1838" s="6">
        <v>260</v>
      </c>
      <c r="L1838" s="6">
        <v>110</v>
      </c>
      <c r="M1838" s="6">
        <v>174</v>
      </c>
      <c r="N1838" s="11">
        <v>145</v>
      </c>
      <c r="O1838" s="9">
        <v>55.8</v>
      </c>
      <c r="P1838" s="9">
        <v>31.8</v>
      </c>
      <c r="Q1838" s="29" t="s">
        <v>3133</v>
      </c>
      <c r="R1838" s="29"/>
      <c r="S1838" s="33"/>
      <c r="T1838" s="43"/>
    </row>
    <row r="1839" spans="1:20" ht="28.5">
      <c r="A1839" s="1"/>
      <c r="B1839" s="5" t="s">
        <v>16</v>
      </c>
      <c r="C1839" s="6"/>
      <c r="D1839" s="6"/>
      <c r="E1839" s="6"/>
      <c r="F1839" s="7" t="s">
        <v>16</v>
      </c>
      <c r="G1839" s="6"/>
      <c r="H1839" s="7" t="s">
        <v>16</v>
      </c>
      <c r="I1839" s="4" t="s">
        <v>2504</v>
      </c>
      <c r="J1839" s="4" t="s">
        <v>2507</v>
      </c>
      <c r="K1839" s="6">
        <v>14</v>
      </c>
      <c r="L1839" s="6">
        <v>14</v>
      </c>
      <c r="M1839" s="6">
        <v>53</v>
      </c>
      <c r="N1839" s="11">
        <v>12</v>
      </c>
      <c r="O1839" s="7" t="s">
        <v>57</v>
      </c>
      <c r="P1839" s="9">
        <v>-14.3</v>
      </c>
      <c r="Q1839" s="29" t="s">
        <v>2508</v>
      </c>
      <c r="R1839" s="29"/>
      <c r="S1839" s="33"/>
      <c r="T1839" s="43"/>
    </row>
    <row r="1840" spans="1:20" ht="28.5">
      <c r="A1840" s="1"/>
      <c r="B1840" s="5" t="s">
        <v>16</v>
      </c>
      <c r="C1840" s="6"/>
      <c r="D1840" s="6"/>
      <c r="E1840" s="6"/>
      <c r="F1840" s="7" t="s">
        <v>16</v>
      </c>
      <c r="G1840" s="6"/>
      <c r="H1840" s="7" t="s">
        <v>16</v>
      </c>
      <c r="I1840" s="4" t="s">
        <v>2504</v>
      </c>
      <c r="J1840" s="4" t="s">
        <v>2509</v>
      </c>
      <c r="K1840" s="6">
        <v>26000</v>
      </c>
      <c r="L1840" s="6">
        <v>12000</v>
      </c>
      <c r="M1840" s="28" t="s">
        <v>2973</v>
      </c>
      <c r="N1840" s="11">
        <v>11574</v>
      </c>
      <c r="O1840" s="9">
        <v>44.5</v>
      </c>
      <c r="P1840" s="9">
        <v>-3.5</v>
      </c>
      <c r="Q1840" s="29" t="s">
        <v>2508</v>
      </c>
      <c r="R1840" s="29"/>
      <c r="S1840" s="33"/>
      <c r="T1840" s="43"/>
    </row>
    <row r="1841" spans="1:20" ht="57">
      <c r="A1841" s="1"/>
      <c r="B1841" s="5" t="s">
        <v>16</v>
      </c>
      <c r="C1841" s="6"/>
      <c r="D1841" s="6"/>
      <c r="E1841" s="6"/>
      <c r="F1841" s="7" t="s">
        <v>16</v>
      </c>
      <c r="G1841" s="6"/>
      <c r="H1841" s="7" t="s">
        <v>16</v>
      </c>
      <c r="I1841" s="4" t="s">
        <v>2504</v>
      </c>
      <c r="J1841" s="4" t="s">
        <v>2510</v>
      </c>
      <c r="K1841" s="6">
        <v>18000</v>
      </c>
      <c r="L1841" s="6">
        <v>8000</v>
      </c>
      <c r="M1841" s="28" t="s">
        <v>2973</v>
      </c>
      <c r="N1841" s="11">
        <v>28234</v>
      </c>
      <c r="O1841" s="9">
        <v>156.9</v>
      </c>
      <c r="P1841" s="9">
        <v>252.9</v>
      </c>
      <c r="Q1841" s="29" t="s">
        <v>3134</v>
      </c>
      <c r="R1841" s="29"/>
      <c r="S1841" s="33"/>
      <c r="T1841" s="43"/>
    </row>
    <row r="1842" spans="1:20" ht="57">
      <c r="A1842" s="1"/>
      <c r="B1842" s="5" t="s">
        <v>16</v>
      </c>
      <c r="C1842" s="6"/>
      <c r="D1842" s="6"/>
      <c r="E1842" s="6"/>
      <c r="F1842" s="7" t="s">
        <v>16</v>
      </c>
      <c r="G1842" s="6"/>
      <c r="H1842" s="7" t="s">
        <v>16</v>
      </c>
      <c r="I1842" s="4" t="s">
        <v>2511</v>
      </c>
      <c r="J1842" s="4" t="s">
        <v>128</v>
      </c>
      <c r="K1842" s="6">
        <v>150</v>
      </c>
      <c r="L1842" s="6">
        <v>70</v>
      </c>
      <c r="M1842" s="6">
        <v>160</v>
      </c>
      <c r="N1842" s="11">
        <v>103</v>
      </c>
      <c r="O1842" s="9">
        <v>68.7</v>
      </c>
      <c r="P1842" s="9">
        <v>47.1</v>
      </c>
      <c r="Q1842" s="29" t="s">
        <v>3135</v>
      </c>
      <c r="R1842" s="29"/>
      <c r="S1842" s="33"/>
      <c r="T1842" s="43"/>
    </row>
    <row r="1843" spans="1:20" ht="42.75">
      <c r="A1843" s="1"/>
      <c r="B1843" s="5" t="s">
        <v>16</v>
      </c>
      <c r="C1843" s="6"/>
      <c r="D1843" s="6"/>
      <c r="E1843" s="6"/>
      <c r="F1843" s="7" t="s">
        <v>16</v>
      </c>
      <c r="G1843" s="6"/>
      <c r="H1843" s="7" t="s">
        <v>16</v>
      </c>
      <c r="I1843" s="4" t="s">
        <v>2512</v>
      </c>
      <c r="J1843" s="4" t="s">
        <v>1813</v>
      </c>
      <c r="K1843" s="6">
        <v>585600</v>
      </c>
      <c r="L1843" s="6">
        <v>234240</v>
      </c>
      <c r="M1843" s="6">
        <v>54930</v>
      </c>
      <c r="N1843" s="11">
        <v>52275</v>
      </c>
      <c r="O1843" s="9">
        <v>8.9</v>
      </c>
      <c r="P1843" s="9">
        <v>-77.7</v>
      </c>
      <c r="Q1843" s="26" t="s">
        <v>3136</v>
      </c>
      <c r="R1843" s="29"/>
      <c r="S1843" s="33"/>
      <c r="T1843" s="43"/>
    </row>
    <row r="1844" spans="1:20" ht="42.75">
      <c r="A1844" s="1"/>
      <c r="B1844" s="5" t="s">
        <v>16</v>
      </c>
      <c r="C1844" s="6"/>
      <c r="D1844" s="6"/>
      <c r="E1844" s="6"/>
      <c r="F1844" s="7" t="s">
        <v>16</v>
      </c>
      <c r="G1844" s="6"/>
      <c r="H1844" s="7" t="s">
        <v>16</v>
      </c>
      <c r="I1844" s="4" t="s">
        <v>2513</v>
      </c>
      <c r="J1844" s="4" t="s">
        <v>2505</v>
      </c>
      <c r="K1844" s="6">
        <v>45000</v>
      </c>
      <c r="L1844" s="6">
        <v>18000</v>
      </c>
      <c r="M1844" s="6">
        <v>7974</v>
      </c>
      <c r="N1844" s="11">
        <v>15916</v>
      </c>
      <c r="O1844" s="9">
        <v>35.4</v>
      </c>
      <c r="P1844" s="9">
        <v>-11.6</v>
      </c>
      <c r="Q1844" s="26" t="s">
        <v>3136</v>
      </c>
      <c r="R1844" s="29"/>
      <c r="S1844" s="33"/>
      <c r="T1844" s="43"/>
    </row>
    <row r="1845" spans="1:20" ht="42.75">
      <c r="A1845" s="1"/>
      <c r="B1845" s="5" t="s">
        <v>16</v>
      </c>
      <c r="C1845" s="6"/>
      <c r="D1845" s="6"/>
      <c r="E1845" s="6"/>
      <c r="F1845" s="7" t="s">
        <v>16</v>
      </c>
      <c r="G1845" s="6"/>
      <c r="H1845" s="7" t="s">
        <v>16</v>
      </c>
      <c r="I1845" s="4" t="s">
        <v>2514</v>
      </c>
      <c r="J1845" s="4" t="s">
        <v>2501</v>
      </c>
      <c r="K1845" s="6">
        <v>252000</v>
      </c>
      <c r="L1845" s="6">
        <v>100800</v>
      </c>
      <c r="M1845" s="6">
        <v>33650</v>
      </c>
      <c r="N1845" s="11">
        <v>68278</v>
      </c>
      <c r="O1845" s="9">
        <v>27.1</v>
      </c>
      <c r="P1845" s="9">
        <v>-32.299999999999997</v>
      </c>
      <c r="Q1845" s="26" t="s">
        <v>3136</v>
      </c>
      <c r="R1845" s="29"/>
      <c r="S1845" s="33"/>
      <c r="T1845" s="43"/>
    </row>
    <row r="1846" spans="1:20" ht="42.75">
      <c r="A1846" s="1"/>
      <c r="B1846" s="5" t="s">
        <v>16</v>
      </c>
      <c r="C1846" s="6"/>
      <c r="D1846" s="6"/>
      <c r="E1846" s="6"/>
      <c r="F1846" s="7" t="s">
        <v>16</v>
      </c>
      <c r="G1846" s="6"/>
      <c r="H1846" s="7" t="s">
        <v>16</v>
      </c>
      <c r="I1846" s="4" t="s">
        <v>2514</v>
      </c>
      <c r="J1846" s="4" t="s">
        <v>2515</v>
      </c>
      <c r="K1846" s="6">
        <v>273000</v>
      </c>
      <c r="L1846" s="6">
        <v>109200</v>
      </c>
      <c r="M1846" s="6">
        <v>38646</v>
      </c>
      <c r="N1846" s="11">
        <v>73009</v>
      </c>
      <c r="O1846" s="9">
        <v>26.7</v>
      </c>
      <c r="P1846" s="9">
        <v>-33.1</v>
      </c>
      <c r="Q1846" s="26" t="s">
        <v>3136</v>
      </c>
      <c r="R1846" s="29"/>
      <c r="S1846" s="33"/>
      <c r="T1846" s="43"/>
    </row>
    <row r="1847" spans="1:20" ht="28.5">
      <c r="A1847" s="1"/>
      <c r="B1847" s="5" t="s">
        <v>16</v>
      </c>
      <c r="C1847" s="6"/>
      <c r="D1847" s="6"/>
      <c r="E1847" s="6"/>
      <c r="F1847" s="7" t="s">
        <v>16</v>
      </c>
      <c r="G1847" s="6"/>
      <c r="H1847" s="7" t="s">
        <v>16</v>
      </c>
      <c r="I1847" s="4" t="s">
        <v>2516</v>
      </c>
      <c r="J1847" s="4" t="s">
        <v>2501</v>
      </c>
      <c r="K1847" s="6">
        <v>7247</v>
      </c>
      <c r="L1847" s="6">
        <v>3622</v>
      </c>
      <c r="M1847" s="28" t="s">
        <v>2973</v>
      </c>
      <c r="N1847" s="11">
        <v>5694</v>
      </c>
      <c r="O1847" s="9">
        <v>78.599999999999994</v>
      </c>
      <c r="P1847" s="9">
        <v>57.2</v>
      </c>
      <c r="Q1847" s="29" t="s">
        <v>3137</v>
      </c>
      <c r="R1847" s="29"/>
      <c r="S1847" s="33"/>
      <c r="T1847" s="43"/>
    </row>
    <row r="1848" spans="1:20" ht="28.5">
      <c r="A1848" s="1"/>
      <c r="B1848" s="5" t="s">
        <v>16</v>
      </c>
      <c r="C1848" s="6"/>
      <c r="D1848" s="6"/>
      <c r="E1848" s="6"/>
      <c r="F1848" s="7" t="s">
        <v>16</v>
      </c>
      <c r="G1848" s="6"/>
      <c r="H1848" s="7" t="s">
        <v>16</v>
      </c>
      <c r="I1848" s="4" t="s">
        <v>2517</v>
      </c>
      <c r="J1848" s="4" t="s">
        <v>2501</v>
      </c>
      <c r="K1848" s="6">
        <v>18291</v>
      </c>
      <c r="L1848" s="6">
        <v>9144</v>
      </c>
      <c r="M1848" s="28" t="s">
        <v>2973</v>
      </c>
      <c r="N1848" s="11">
        <v>14566</v>
      </c>
      <c r="O1848" s="9">
        <v>79.599999999999994</v>
      </c>
      <c r="P1848" s="9">
        <v>59.3</v>
      </c>
      <c r="Q1848" s="29" t="s">
        <v>3137</v>
      </c>
      <c r="R1848" s="29"/>
      <c r="S1848" s="33"/>
      <c r="T1848" s="43"/>
    </row>
    <row r="1849" spans="1:20" ht="28.5">
      <c r="A1849" s="1"/>
      <c r="B1849" s="5" t="s">
        <v>16</v>
      </c>
      <c r="C1849" s="6"/>
      <c r="D1849" s="6"/>
      <c r="E1849" s="6"/>
      <c r="F1849" s="7" t="s">
        <v>16</v>
      </c>
      <c r="G1849" s="6"/>
      <c r="H1849" s="7" t="s">
        <v>16</v>
      </c>
      <c r="I1849" s="4" t="s">
        <v>2518</v>
      </c>
      <c r="J1849" s="4" t="s">
        <v>2519</v>
      </c>
      <c r="K1849" s="6">
        <v>519</v>
      </c>
      <c r="L1849" s="6">
        <v>258</v>
      </c>
      <c r="M1849" s="28" t="s">
        <v>2973</v>
      </c>
      <c r="N1849" s="11">
        <v>1104</v>
      </c>
      <c r="O1849" s="9">
        <v>212.7</v>
      </c>
      <c r="P1849" s="9">
        <v>327.9</v>
      </c>
      <c r="Q1849" s="29" t="s">
        <v>3137</v>
      </c>
      <c r="R1849" s="29"/>
      <c r="S1849" s="33"/>
      <c r="T1849" s="43"/>
    </row>
    <row r="1850" spans="1:20" ht="28.5">
      <c r="A1850" s="1"/>
      <c r="B1850" s="5" t="s">
        <v>16</v>
      </c>
      <c r="C1850" s="6"/>
      <c r="D1850" s="6"/>
      <c r="E1850" s="6"/>
      <c r="F1850" s="7" t="s">
        <v>16</v>
      </c>
      <c r="G1850" s="6"/>
      <c r="H1850" s="7" t="s">
        <v>16</v>
      </c>
      <c r="I1850" s="4" t="s">
        <v>2520</v>
      </c>
      <c r="J1850" s="4" t="s">
        <v>2505</v>
      </c>
      <c r="K1850" s="6">
        <v>199</v>
      </c>
      <c r="L1850" s="6">
        <v>100</v>
      </c>
      <c r="M1850" s="28" t="s">
        <v>2973</v>
      </c>
      <c r="N1850" s="11">
        <v>57</v>
      </c>
      <c r="O1850" s="9">
        <v>28.6</v>
      </c>
      <c r="P1850" s="9">
        <v>-43</v>
      </c>
      <c r="Q1850" s="29" t="s">
        <v>3138</v>
      </c>
      <c r="R1850" s="29"/>
      <c r="S1850" s="33"/>
      <c r="T1850" s="43"/>
    </row>
    <row r="1851" spans="1:20" ht="28.5">
      <c r="A1851" s="1"/>
      <c r="B1851" s="5" t="s">
        <v>16</v>
      </c>
      <c r="C1851" s="6"/>
      <c r="D1851" s="6"/>
      <c r="E1851" s="6"/>
      <c r="F1851" s="7" t="s">
        <v>16</v>
      </c>
      <c r="G1851" s="6"/>
      <c r="H1851" s="7" t="s">
        <v>16</v>
      </c>
      <c r="I1851" s="4" t="s">
        <v>2521</v>
      </c>
      <c r="J1851" s="4" t="s">
        <v>2501</v>
      </c>
      <c r="K1851" s="6">
        <v>14088</v>
      </c>
      <c r="L1851" s="6">
        <v>7044</v>
      </c>
      <c r="M1851" s="28" t="s">
        <v>2973</v>
      </c>
      <c r="N1851" s="11">
        <v>10659</v>
      </c>
      <c r="O1851" s="9">
        <v>75.7</v>
      </c>
      <c r="P1851" s="9">
        <v>51.3</v>
      </c>
      <c r="Q1851" s="29" t="s">
        <v>3137</v>
      </c>
      <c r="R1851" s="29"/>
      <c r="S1851" s="33"/>
      <c r="T1851" s="43"/>
    </row>
    <row r="1852" spans="1:20" ht="28.5">
      <c r="A1852" s="4" t="s">
        <v>2522</v>
      </c>
      <c r="B1852" s="5" t="s">
        <v>52</v>
      </c>
      <c r="C1852" s="6">
        <v>5650704</v>
      </c>
      <c r="D1852" s="6">
        <v>5365581</v>
      </c>
      <c r="E1852" s="6">
        <v>-285123</v>
      </c>
      <c r="F1852" s="8">
        <v>-5</v>
      </c>
      <c r="G1852" s="6">
        <v>56171451</v>
      </c>
      <c r="H1852" s="8">
        <v>9.6</v>
      </c>
      <c r="I1852" s="4" t="s">
        <v>16</v>
      </c>
      <c r="J1852" s="4" t="s">
        <v>16</v>
      </c>
      <c r="K1852" s="6"/>
      <c r="L1852" s="6"/>
      <c r="M1852" s="6"/>
      <c r="N1852" s="11"/>
      <c r="O1852" s="7" t="s">
        <v>16</v>
      </c>
      <c r="P1852" s="7" t="s">
        <v>16</v>
      </c>
      <c r="Q1852" s="29" t="s">
        <v>16</v>
      </c>
      <c r="R1852" s="29"/>
      <c r="S1852" s="33"/>
      <c r="T1852" s="43"/>
    </row>
    <row r="1853" spans="1:20" ht="42.75">
      <c r="A1853" s="4" t="s">
        <v>2333</v>
      </c>
      <c r="B1853" s="5" t="s">
        <v>16</v>
      </c>
      <c r="C1853" s="6"/>
      <c r="D1853" s="6"/>
      <c r="E1853" s="6"/>
      <c r="F1853" s="7" t="s">
        <v>16</v>
      </c>
      <c r="G1853" s="6"/>
      <c r="H1853" s="7" t="s">
        <v>16</v>
      </c>
      <c r="I1853" s="4" t="s">
        <v>2523</v>
      </c>
      <c r="J1853" s="4" t="s">
        <v>145</v>
      </c>
      <c r="K1853" s="6">
        <v>180</v>
      </c>
      <c r="L1853" s="6">
        <v>180</v>
      </c>
      <c r="M1853" s="6">
        <v>154</v>
      </c>
      <c r="N1853" s="11">
        <v>128</v>
      </c>
      <c r="O1853" s="7" t="s">
        <v>57</v>
      </c>
      <c r="P1853" s="9">
        <v>-28.9</v>
      </c>
      <c r="Q1853" s="29" t="s">
        <v>3139</v>
      </c>
      <c r="R1853" s="29"/>
      <c r="S1853" s="33"/>
      <c r="T1853" s="43"/>
    </row>
    <row r="1854" spans="1:20" ht="71.25">
      <c r="A1854" s="1"/>
      <c r="B1854" s="5" t="s">
        <v>16</v>
      </c>
      <c r="C1854" s="6"/>
      <c r="D1854" s="6"/>
      <c r="E1854" s="6"/>
      <c r="F1854" s="7" t="s">
        <v>16</v>
      </c>
      <c r="G1854" s="6"/>
      <c r="H1854" s="7" t="s">
        <v>16</v>
      </c>
      <c r="I1854" s="4" t="s">
        <v>2524</v>
      </c>
      <c r="J1854" s="4" t="s">
        <v>2525</v>
      </c>
      <c r="K1854" s="6">
        <v>196000</v>
      </c>
      <c r="L1854" s="6">
        <v>80000</v>
      </c>
      <c r="M1854" s="6">
        <v>8343</v>
      </c>
      <c r="N1854" s="11">
        <v>12904</v>
      </c>
      <c r="O1854" s="9">
        <v>6.6</v>
      </c>
      <c r="P1854" s="9">
        <v>-83.9</v>
      </c>
      <c r="Q1854" s="29" t="s">
        <v>3140</v>
      </c>
      <c r="R1854" s="29"/>
      <c r="S1854" s="33"/>
      <c r="T1854" s="43"/>
    </row>
    <row r="1855" spans="1:20" ht="28.5">
      <c r="A1855" s="1"/>
      <c r="B1855" s="5" t="s">
        <v>16</v>
      </c>
      <c r="C1855" s="6"/>
      <c r="D1855" s="6"/>
      <c r="E1855" s="6"/>
      <c r="F1855" s="7" t="s">
        <v>16</v>
      </c>
      <c r="G1855" s="6"/>
      <c r="H1855" s="7" t="s">
        <v>16</v>
      </c>
      <c r="I1855" s="4" t="s">
        <v>2526</v>
      </c>
      <c r="J1855" s="4" t="s">
        <v>172</v>
      </c>
      <c r="K1855" s="6"/>
      <c r="L1855" s="6"/>
      <c r="M1855" s="6"/>
      <c r="N1855" s="11"/>
      <c r="O1855" s="9">
        <v>0</v>
      </c>
      <c r="P1855" s="9">
        <v>0</v>
      </c>
      <c r="Q1855" s="29" t="s">
        <v>16</v>
      </c>
      <c r="R1855" s="29"/>
      <c r="S1855" s="33"/>
      <c r="T1855" s="43"/>
    </row>
    <row r="1856" spans="1:20" ht="42.75">
      <c r="A1856" s="4" t="s">
        <v>2527</v>
      </c>
      <c r="B1856" s="5" t="s">
        <v>52</v>
      </c>
      <c r="C1856" s="6">
        <v>6896313</v>
      </c>
      <c r="D1856" s="6">
        <v>24190430</v>
      </c>
      <c r="E1856" s="6">
        <v>17294117</v>
      </c>
      <c r="F1856" s="8">
        <v>250.8</v>
      </c>
      <c r="G1856" s="6">
        <v>88522636</v>
      </c>
      <c r="H1856" s="8">
        <v>27.3</v>
      </c>
      <c r="I1856" s="4" t="s">
        <v>16</v>
      </c>
      <c r="J1856" s="4" t="s">
        <v>16</v>
      </c>
      <c r="K1856" s="6"/>
      <c r="L1856" s="6"/>
      <c r="M1856" s="6"/>
      <c r="N1856" s="11"/>
      <c r="O1856" s="7" t="s">
        <v>16</v>
      </c>
      <c r="P1856" s="7" t="s">
        <v>16</v>
      </c>
      <c r="Q1856" s="29" t="s">
        <v>16</v>
      </c>
      <c r="R1856" s="29"/>
      <c r="S1856" s="33"/>
      <c r="T1856" s="43"/>
    </row>
    <row r="1857" spans="1:20" ht="71.25">
      <c r="A1857" s="4" t="s">
        <v>2528</v>
      </c>
      <c r="B1857" s="5" t="s">
        <v>16</v>
      </c>
      <c r="C1857" s="6"/>
      <c r="D1857" s="6"/>
      <c r="E1857" s="6"/>
      <c r="F1857" s="7" t="s">
        <v>16</v>
      </c>
      <c r="G1857" s="6"/>
      <c r="H1857" s="7" t="s">
        <v>16</v>
      </c>
      <c r="I1857" s="4" t="s">
        <v>162</v>
      </c>
      <c r="J1857" s="4" t="s">
        <v>86</v>
      </c>
      <c r="K1857" s="6">
        <v>4161</v>
      </c>
      <c r="L1857" s="6">
        <v>2051</v>
      </c>
      <c r="M1857" s="6">
        <v>2533</v>
      </c>
      <c r="N1857" s="11">
        <v>2953</v>
      </c>
      <c r="O1857" s="9">
        <v>71</v>
      </c>
      <c r="P1857" s="9">
        <v>44</v>
      </c>
      <c r="Q1857" s="29" t="s">
        <v>3141</v>
      </c>
      <c r="R1857" s="29"/>
      <c r="S1857" s="33"/>
      <c r="T1857" s="43"/>
    </row>
    <row r="1858" spans="1:20" ht="71.25">
      <c r="A1858" s="1"/>
      <c r="B1858" s="5" t="s">
        <v>16</v>
      </c>
      <c r="C1858" s="6"/>
      <c r="D1858" s="6"/>
      <c r="E1858" s="6"/>
      <c r="F1858" s="7" t="s">
        <v>16</v>
      </c>
      <c r="G1858" s="6"/>
      <c r="H1858" s="7" t="s">
        <v>16</v>
      </c>
      <c r="I1858" s="4" t="s">
        <v>1519</v>
      </c>
      <c r="J1858" s="4" t="s">
        <v>31</v>
      </c>
      <c r="K1858" s="6">
        <v>46</v>
      </c>
      <c r="L1858" s="6">
        <v>24</v>
      </c>
      <c r="M1858" s="6">
        <v>10</v>
      </c>
      <c r="N1858" s="11">
        <v>6</v>
      </c>
      <c r="O1858" s="9">
        <v>13</v>
      </c>
      <c r="P1858" s="9">
        <v>-75</v>
      </c>
      <c r="Q1858" s="29" t="s">
        <v>3142</v>
      </c>
      <c r="R1858" s="29"/>
      <c r="S1858" s="33"/>
      <c r="T1858" s="43"/>
    </row>
    <row r="1859" spans="1:20" ht="28.5">
      <c r="A1859" s="1"/>
      <c r="B1859" s="5" t="s">
        <v>16</v>
      </c>
      <c r="C1859" s="6"/>
      <c r="D1859" s="6"/>
      <c r="E1859" s="6"/>
      <c r="F1859" s="7" t="s">
        <v>16</v>
      </c>
      <c r="G1859" s="6"/>
      <c r="H1859" s="7" t="s">
        <v>16</v>
      </c>
      <c r="I1859" s="4" t="s">
        <v>2529</v>
      </c>
      <c r="J1859" s="4" t="s">
        <v>1192</v>
      </c>
      <c r="K1859" s="6">
        <v>43</v>
      </c>
      <c r="L1859" s="6">
        <v>43</v>
      </c>
      <c r="M1859" s="6">
        <v>0</v>
      </c>
      <c r="N1859" s="11">
        <v>43</v>
      </c>
      <c r="O1859" s="7" t="s">
        <v>57</v>
      </c>
      <c r="P1859" s="9">
        <v>0</v>
      </c>
      <c r="Q1859" s="29" t="s">
        <v>16</v>
      </c>
      <c r="R1859" s="29"/>
      <c r="S1859" s="33"/>
      <c r="T1859" s="43"/>
    </row>
    <row r="1860" spans="1:20" ht="42.75">
      <c r="A1860" s="1"/>
      <c r="B1860" s="5" t="s">
        <v>16</v>
      </c>
      <c r="C1860" s="6"/>
      <c r="D1860" s="6"/>
      <c r="E1860" s="6"/>
      <c r="F1860" s="7" t="s">
        <v>16</v>
      </c>
      <c r="G1860" s="6"/>
      <c r="H1860" s="7" t="s">
        <v>16</v>
      </c>
      <c r="I1860" s="4" t="s">
        <v>2530</v>
      </c>
      <c r="J1860" s="4" t="s">
        <v>2519</v>
      </c>
      <c r="K1860" s="6">
        <v>140000</v>
      </c>
      <c r="L1860" s="6">
        <v>67200</v>
      </c>
      <c r="M1860" s="28" t="s">
        <v>2973</v>
      </c>
      <c r="N1860" s="11">
        <v>81198</v>
      </c>
      <c r="O1860" s="9">
        <v>58</v>
      </c>
      <c r="P1860" s="9">
        <v>20.8</v>
      </c>
      <c r="Q1860" s="29" t="s">
        <v>3147</v>
      </c>
      <c r="R1860" s="29"/>
      <c r="S1860" s="33"/>
      <c r="T1860" s="43"/>
    </row>
    <row r="1861" spans="1:20" ht="28.5">
      <c r="A1861" s="1"/>
      <c r="B1861" s="5" t="s">
        <v>16</v>
      </c>
      <c r="C1861" s="6"/>
      <c r="D1861" s="6"/>
      <c r="E1861" s="6"/>
      <c r="F1861" s="7" t="s">
        <v>16</v>
      </c>
      <c r="G1861" s="6"/>
      <c r="H1861" s="7" t="s">
        <v>16</v>
      </c>
      <c r="I1861" s="4" t="s">
        <v>2531</v>
      </c>
      <c r="J1861" s="4" t="s">
        <v>1564</v>
      </c>
      <c r="K1861" s="6">
        <v>40</v>
      </c>
      <c r="L1861" s="6">
        <v>35</v>
      </c>
      <c r="M1861" s="6">
        <v>31</v>
      </c>
      <c r="N1861" s="11">
        <v>32</v>
      </c>
      <c r="O1861" s="7" t="s">
        <v>57</v>
      </c>
      <c r="P1861" s="9">
        <v>-8.6</v>
      </c>
      <c r="Q1861" s="29" t="s">
        <v>3148</v>
      </c>
      <c r="R1861" s="29"/>
      <c r="S1861" s="33"/>
      <c r="T1861" s="43"/>
    </row>
    <row r="1862" spans="1:20" ht="28.5">
      <c r="A1862" s="1"/>
      <c r="B1862" s="5" t="s">
        <v>16</v>
      </c>
      <c r="C1862" s="6"/>
      <c r="D1862" s="6"/>
      <c r="E1862" s="6"/>
      <c r="F1862" s="7" t="s">
        <v>16</v>
      </c>
      <c r="G1862" s="6"/>
      <c r="H1862" s="7" t="s">
        <v>16</v>
      </c>
      <c r="I1862" s="4" t="s">
        <v>2532</v>
      </c>
      <c r="J1862" s="4" t="s">
        <v>1564</v>
      </c>
      <c r="K1862" s="6">
        <v>13</v>
      </c>
      <c r="L1862" s="6">
        <v>12</v>
      </c>
      <c r="M1862" s="6">
        <v>23</v>
      </c>
      <c r="N1862" s="11">
        <v>12</v>
      </c>
      <c r="O1862" s="7" t="s">
        <v>57</v>
      </c>
      <c r="P1862" s="9">
        <v>0</v>
      </c>
      <c r="Q1862" s="29" t="s">
        <v>16</v>
      </c>
      <c r="R1862" s="29"/>
      <c r="S1862" s="33"/>
      <c r="T1862" s="43"/>
    </row>
    <row r="1863" spans="1:20" ht="28.5">
      <c r="A1863" s="1"/>
      <c r="B1863" s="5" t="s">
        <v>16</v>
      </c>
      <c r="C1863" s="6"/>
      <c r="D1863" s="6"/>
      <c r="E1863" s="6"/>
      <c r="F1863" s="7" t="s">
        <v>16</v>
      </c>
      <c r="G1863" s="6"/>
      <c r="H1863" s="7" t="s">
        <v>16</v>
      </c>
      <c r="I1863" s="4" t="s">
        <v>2533</v>
      </c>
      <c r="J1863" s="4" t="s">
        <v>1564</v>
      </c>
      <c r="K1863" s="6">
        <v>50</v>
      </c>
      <c r="L1863" s="6">
        <v>0</v>
      </c>
      <c r="M1863" s="6">
        <v>8</v>
      </c>
      <c r="N1863" s="11">
        <v>8</v>
      </c>
      <c r="O1863" s="9">
        <v>16</v>
      </c>
      <c r="P1863" s="7" t="s">
        <v>18</v>
      </c>
      <c r="Q1863" s="29" t="s">
        <v>3149</v>
      </c>
      <c r="R1863" s="29"/>
      <c r="S1863" s="33"/>
      <c r="T1863" s="43"/>
    </row>
    <row r="1864" spans="1:20" ht="42.75">
      <c r="A1864" s="4" t="s">
        <v>2534</v>
      </c>
      <c r="B1864" s="5" t="s">
        <v>52</v>
      </c>
      <c r="C1864" s="6">
        <v>41845182</v>
      </c>
      <c r="D1864" s="6">
        <v>1142516</v>
      </c>
      <c r="E1864" s="6">
        <v>-40702666</v>
      </c>
      <c r="F1864" s="8">
        <v>-97.3</v>
      </c>
      <c r="G1864" s="6">
        <v>57410132</v>
      </c>
      <c r="H1864" s="8">
        <v>2</v>
      </c>
      <c r="I1864" s="4" t="s">
        <v>16</v>
      </c>
      <c r="J1864" s="4" t="s">
        <v>16</v>
      </c>
      <c r="K1864" s="6"/>
      <c r="L1864" s="6"/>
      <c r="M1864" s="6"/>
      <c r="N1864" s="11"/>
      <c r="O1864" s="7" t="s">
        <v>16</v>
      </c>
      <c r="P1864" s="7" t="s">
        <v>16</v>
      </c>
      <c r="Q1864" s="29" t="s">
        <v>16</v>
      </c>
      <c r="R1864" s="29"/>
      <c r="S1864" s="33"/>
      <c r="T1864" s="43"/>
    </row>
    <row r="1865" spans="1:20">
      <c r="A1865" s="4" t="s">
        <v>2535</v>
      </c>
      <c r="B1865" s="5" t="s">
        <v>16</v>
      </c>
      <c r="C1865" s="6"/>
      <c r="D1865" s="6"/>
      <c r="E1865" s="6"/>
      <c r="F1865" s="7" t="s">
        <v>16</v>
      </c>
      <c r="G1865" s="6"/>
      <c r="H1865" s="7" t="s">
        <v>16</v>
      </c>
      <c r="I1865" s="4" t="s">
        <v>162</v>
      </c>
      <c r="J1865" s="4" t="s">
        <v>297</v>
      </c>
      <c r="K1865" s="6">
        <v>7</v>
      </c>
      <c r="L1865" s="6">
        <v>3</v>
      </c>
      <c r="M1865" s="6">
        <v>17</v>
      </c>
      <c r="N1865" s="11">
        <v>4</v>
      </c>
      <c r="O1865" s="9">
        <v>57.1</v>
      </c>
      <c r="P1865" s="9">
        <v>33.299999999999997</v>
      </c>
      <c r="Q1865" s="29" t="s">
        <v>3150</v>
      </c>
      <c r="R1865" s="29"/>
      <c r="S1865" s="33"/>
      <c r="T1865" s="43"/>
    </row>
    <row r="1866" spans="1:20">
      <c r="A1866" s="1"/>
      <c r="B1866" s="5" t="s">
        <v>16</v>
      </c>
      <c r="C1866" s="6"/>
      <c r="D1866" s="6"/>
      <c r="E1866" s="6"/>
      <c r="F1866" s="7" t="s">
        <v>16</v>
      </c>
      <c r="G1866" s="6"/>
      <c r="H1866" s="7" t="s">
        <v>16</v>
      </c>
      <c r="I1866" s="4" t="s">
        <v>2066</v>
      </c>
      <c r="J1866" s="4" t="s">
        <v>1213</v>
      </c>
      <c r="K1866" s="6">
        <v>60</v>
      </c>
      <c r="L1866" s="6">
        <v>30</v>
      </c>
      <c r="M1866" s="6">
        <v>32</v>
      </c>
      <c r="N1866" s="11">
        <v>30</v>
      </c>
      <c r="O1866" s="9">
        <v>50</v>
      </c>
      <c r="P1866" s="9">
        <v>0</v>
      </c>
      <c r="Q1866" s="29" t="s">
        <v>16</v>
      </c>
      <c r="R1866" s="29"/>
      <c r="S1866" s="33"/>
      <c r="T1866" s="43"/>
    </row>
    <row r="1867" spans="1:20">
      <c r="A1867" s="1"/>
      <c r="B1867" s="5" t="s">
        <v>16</v>
      </c>
      <c r="C1867" s="6"/>
      <c r="D1867" s="6"/>
      <c r="E1867" s="6"/>
      <c r="F1867" s="7" t="s">
        <v>16</v>
      </c>
      <c r="G1867" s="6"/>
      <c r="H1867" s="7" t="s">
        <v>16</v>
      </c>
      <c r="I1867" s="4" t="s">
        <v>1519</v>
      </c>
      <c r="J1867" s="4" t="s">
        <v>31</v>
      </c>
      <c r="K1867" s="6">
        <v>30</v>
      </c>
      <c r="L1867" s="6">
        <v>15</v>
      </c>
      <c r="M1867" s="6">
        <v>15</v>
      </c>
      <c r="N1867" s="11">
        <v>15</v>
      </c>
      <c r="O1867" s="9">
        <v>50</v>
      </c>
      <c r="P1867" s="9">
        <v>0</v>
      </c>
      <c r="Q1867" s="29" t="s">
        <v>16</v>
      </c>
      <c r="R1867" s="29"/>
      <c r="S1867" s="33"/>
      <c r="T1867" s="43"/>
    </row>
    <row r="1868" spans="1:20">
      <c r="A1868" s="1"/>
      <c r="B1868" s="5" t="s">
        <v>16</v>
      </c>
      <c r="C1868" s="6"/>
      <c r="D1868" s="6"/>
      <c r="E1868" s="6"/>
      <c r="F1868" s="7" t="s">
        <v>16</v>
      </c>
      <c r="G1868" s="6"/>
      <c r="H1868" s="7" t="s">
        <v>16</v>
      </c>
      <c r="I1868" s="4" t="s">
        <v>2536</v>
      </c>
      <c r="J1868" s="4" t="s">
        <v>1238</v>
      </c>
      <c r="K1868" s="6">
        <v>24</v>
      </c>
      <c r="L1868" s="6">
        <v>13</v>
      </c>
      <c r="M1868" s="6">
        <v>9</v>
      </c>
      <c r="N1868" s="11">
        <v>13</v>
      </c>
      <c r="O1868" s="9">
        <v>54.2</v>
      </c>
      <c r="P1868" s="9">
        <v>0</v>
      </c>
      <c r="Q1868" s="29" t="s">
        <v>16</v>
      </c>
      <c r="R1868" s="29"/>
      <c r="S1868" s="33"/>
      <c r="T1868" s="43"/>
    </row>
    <row r="1869" spans="1:20" ht="28.5">
      <c r="A1869" s="1"/>
      <c r="B1869" s="5" t="s">
        <v>16</v>
      </c>
      <c r="C1869" s="6"/>
      <c r="D1869" s="6"/>
      <c r="E1869" s="6"/>
      <c r="F1869" s="7" t="s">
        <v>16</v>
      </c>
      <c r="G1869" s="6"/>
      <c r="H1869" s="7" t="s">
        <v>16</v>
      </c>
      <c r="I1869" s="4" t="s">
        <v>2537</v>
      </c>
      <c r="J1869" s="4" t="s">
        <v>2538</v>
      </c>
      <c r="K1869" s="6">
        <v>12000</v>
      </c>
      <c r="L1869" s="6">
        <v>6000</v>
      </c>
      <c r="M1869" s="6">
        <v>16389</v>
      </c>
      <c r="N1869" s="11">
        <v>29732</v>
      </c>
      <c r="O1869" s="9">
        <v>247.8</v>
      </c>
      <c r="P1869" s="9">
        <v>395.5</v>
      </c>
      <c r="Q1869" s="29" t="s">
        <v>3151</v>
      </c>
      <c r="R1869" s="29"/>
      <c r="S1869" s="33"/>
      <c r="T1869" s="43"/>
    </row>
    <row r="1870" spans="1:20" ht="42.75">
      <c r="A1870" s="4" t="s">
        <v>2539</v>
      </c>
      <c r="B1870" s="5" t="s">
        <v>52</v>
      </c>
      <c r="C1870" s="6"/>
      <c r="D1870" s="6">
        <v>33780718</v>
      </c>
      <c r="E1870" s="6">
        <v>33780718</v>
      </c>
      <c r="F1870" s="7" t="s">
        <v>18</v>
      </c>
      <c r="G1870" s="6">
        <v>139454930</v>
      </c>
      <c r="H1870" s="8">
        <v>24.2</v>
      </c>
      <c r="I1870" s="4" t="s">
        <v>16</v>
      </c>
      <c r="J1870" s="4" t="s">
        <v>16</v>
      </c>
      <c r="K1870" s="6"/>
      <c r="L1870" s="6"/>
      <c r="M1870" s="6"/>
      <c r="N1870" s="11"/>
      <c r="O1870" s="7" t="s">
        <v>16</v>
      </c>
      <c r="P1870" s="7" t="s">
        <v>16</v>
      </c>
      <c r="Q1870" s="29" t="s">
        <v>16</v>
      </c>
      <c r="R1870" s="29"/>
      <c r="S1870" s="33"/>
      <c r="T1870" s="43"/>
    </row>
    <row r="1871" spans="1:20" ht="28.5">
      <c r="A1871" s="4" t="s">
        <v>2417</v>
      </c>
      <c r="B1871" s="5" t="s">
        <v>16</v>
      </c>
      <c r="C1871" s="6"/>
      <c r="D1871" s="6"/>
      <c r="E1871" s="6"/>
      <c r="F1871" s="7" t="s">
        <v>16</v>
      </c>
      <c r="G1871" s="6"/>
      <c r="H1871" s="7" t="s">
        <v>16</v>
      </c>
      <c r="I1871" s="4" t="s">
        <v>2362</v>
      </c>
      <c r="J1871" s="4" t="s">
        <v>297</v>
      </c>
      <c r="K1871" s="6">
        <v>16</v>
      </c>
      <c r="L1871" s="6">
        <v>2</v>
      </c>
      <c r="M1871" s="28" t="s">
        <v>2973</v>
      </c>
      <c r="N1871" s="11">
        <v>2</v>
      </c>
      <c r="O1871" s="9">
        <v>12.5</v>
      </c>
      <c r="P1871" s="9">
        <v>0</v>
      </c>
      <c r="Q1871" s="29" t="s">
        <v>16</v>
      </c>
      <c r="R1871" s="29"/>
      <c r="S1871" s="33"/>
      <c r="T1871" s="43"/>
    </row>
    <row r="1872" spans="1:20" ht="28.5">
      <c r="A1872" s="1"/>
      <c r="B1872" s="5" t="s">
        <v>16</v>
      </c>
      <c r="C1872" s="6"/>
      <c r="D1872" s="6"/>
      <c r="E1872" s="6"/>
      <c r="F1872" s="7" t="s">
        <v>16</v>
      </c>
      <c r="G1872" s="6"/>
      <c r="H1872" s="7" t="s">
        <v>16</v>
      </c>
      <c r="I1872" s="4" t="s">
        <v>2362</v>
      </c>
      <c r="J1872" s="4" t="s">
        <v>86</v>
      </c>
      <c r="K1872" s="6">
        <v>500</v>
      </c>
      <c r="L1872" s="6">
        <v>50</v>
      </c>
      <c r="M1872" s="28" t="s">
        <v>2973</v>
      </c>
      <c r="N1872" s="11">
        <v>50</v>
      </c>
      <c r="O1872" s="9">
        <v>10</v>
      </c>
      <c r="P1872" s="9">
        <v>0</v>
      </c>
      <c r="Q1872" s="29" t="s">
        <v>16</v>
      </c>
      <c r="R1872" s="29"/>
      <c r="S1872" s="33"/>
      <c r="T1872" s="43"/>
    </row>
    <row r="1873" spans="1:20" ht="71.25">
      <c r="A1873" s="1"/>
      <c r="B1873" s="5" t="s">
        <v>16</v>
      </c>
      <c r="C1873" s="6"/>
      <c r="D1873" s="6"/>
      <c r="E1873" s="6"/>
      <c r="F1873" s="7" t="s">
        <v>16</v>
      </c>
      <c r="G1873" s="6"/>
      <c r="H1873" s="7" t="s">
        <v>16</v>
      </c>
      <c r="I1873" s="4" t="s">
        <v>2540</v>
      </c>
      <c r="J1873" s="4" t="s">
        <v>1900</v>
      </c>
      <c r="K1873" s="6">
        <v>5000</v>
      </c>
      <c r="L1873" s="6">
        <v>1500</v>
      </c>
      <c r="M1873" s="28" t="s">
        <v>2973</v>
      </c>
      <c r="N1873" s="11">
        <v>0</v>
      </c>
      <c r="O1873" s="7" t="s">
        <v>18</v>
      </c>
      <c r="P1873" s="7" t="s">
        <v>18</v>
      </c>
      <c r="Q1873" s="29" t="s">
        <v>3153</v>
      </c>
      <c r="R1873" s="29"/>
      <c r="S1873" s="33"/>
      <c r="T1873" s="43"/>
    </row>
    <row r="1874" spans="1:20" ht="28.5">
      <c r="A1874" s="1"/>
      <c r="B1874" s="5" t="s">
        <v>16</v>
      </c>
      <c r="C1874" s="6"/>
      <c r="D1874" s="6"/>
      <c r="E1874" s="6"/>
      <c r="F1874" s="7" t="s">
        <v>16</v>
      </c>
      <c r="G1874" s="6"/>
      <c r="H1874" s="7" t="s">
        <v>16</v>
      </c>
      <c r="I1874" s="4" t="s">
        <v>2540</v>
      </c>
      <c r="J1874" s="4" t="s">
        <v>31</v>
      </c>
      <c r="K1874" s="6">
        <v>1</v>
      </c>
      <c r="L1874" s="6">
        <v>1</v>
      </c>
      <c r="M1874" s="28" t="s">
        <v>2973</v>
      </c>
      <c r="N1874" s="11">
        <v>1</v>
      </c>
      <c r="O1874" s="9">
        <v>100</v>
      </c>
      <c r="P1874" s="9">
        <v>0</v>
      </c>
      <c r="Q1874" s="29" t="s">
        <v>16</v>
      </c>
      <c r="R1874" s="29"/>
      <c r="S1874" s="33"/>
      <c r="T1874" s="43"/>
    </row>
    <row r="1875" spans="1:20" ht="57">
      <c r="A1875" s="1"/>
      <c r="B1875" s="5" t="s">
        <v>16</v>
      </c>
      <c r="C1875" s="6"/>
      <c r="D1875" s="6"/>
      <c r="E1875" s="6"/>
      <c r="F1875" s="7" t="s">
        <v>16</v>
      </c>
      <c r="G1875" s="6"/>
      <c r="H1875" s="7" t="s">
        <v>16</v>
      </c>
      <c r="I1875" s="4" t="s">
        <v>2541</v>
      </c>
      <c r="J1875" s="4" t="s">
        <v>145</v>
      </c>
      <c r="K1875" s="6">
        <v>868</v>
      </c>
      <c r="L1875" s="6">
        <v>868</v>
      </c>
      <c r="M1875" s="28" t="s">
        <v>2973</v>
      </c>
      <c r="N1875" s="11">
        <v>740</v>
      </c>
      <c r="O1875" s="7" t="s">
        <v>57</v>
      </c>
      <c r="P1875" s="9">
        <v>-14.7</v>
      </c>
      <c r="Q1875" s="29" t="s">
        <v>3152</v>
      </c>
      <c r="R1875" s="29"/>
      <c r="S1875" s="33"/>
      <c r="T1875" s="43"/>
    </row>
    <row r="1876" spans="1:20" ht="42.75">
      <c r="A1876" s="1"/>
      <c r="B1876" s="5" t="s">
        <v>16</v>
      </c>
      <c r="C1876" s="6"/>
      <c r="D1876" s="6"/>
      <c r="E1876" s="6"/>
      <c r="F1876" s="7" t="s">
        <v>16</v>
      </c>
      <c r="G1876" s="6"/>
      <c r="H1876" s="7" t="s">
        <v>16</v>
      </c>
      <c r="I1876" s="4" t="s">
        <v>2542</v>
      </c>
      <c r="J1876" s="4" t="s">
        <v>2453</v>
      </c>
      <c r="K1876" s="6">
        <v>12000</v>
      </c>
      <c r="L1876" s="6">
        <v>6000</v>
      </c>
      <c r="M1876" s="28" t="s">
        <v>2973</v>
      </c>
      <c r="N1876" s="11">
        <v>6000</v>
      </c>
      <c r="O1876" s="9">
        <v>50</v>
      </c>
      <c r="P1876" s="9">
        <v>0</v>
      </c>
      <c r="Q1876" s="29" t="s">
        <v>16</v>
      </c>
      <c r="R1876" s="29"/>
      <c r="S1876" s="33"/>
      <c r="T1876" s="43"/>
    </row>
    <row r="1877" spans="1:20" ht="42.75">
      <c r="A1877" s="1"/>
      <c r="B1877" s="5" t="s">
        <v>16</v>
      </c>
      <c r="C1877" s="6"/>
      <c r="D1877" s="6"/>
      <c r="E1877" s="6"/>
      <c r="F1877" s="7" t="s">
        <v>16</v>
      </c>
      <c r="G1877" s="6"/>
      <c r="H1877" s="7" t="s">
        <v>16</v>
      </c>
      <c r="I1877" s="4" t="s">
        <v>2543</v>
      </c>
      <c r="J1877" s="4" t="s">
        <v>2453</v>
      </c>
      <c r="K1877" s="6">
        <v>180</v>
      </c>
      <c r="L1877" s="6">
        <v>90</v>
      </c>
      <c r="M1877" s="28" t="s">
        <v>2973</v>
      </c>
      <c r="N1877" s="11">
        <v>90</v>
      </c>
      <c r="O1877" s="9">
        <v>50</v>
      </c>
      <c r="P1877" s="9">
        <v>0</v>
      </c>
      <c r="Q1877" s="29" t="s">
        <v>16</v>
      </c>
      <c r="R1877" s="29"/>
      <c r="S1877" s="33"/>
      <c r="T1877" s="43"/>
    </row>
    <row r="1878" spans="1:20" ht="28.5">
      <c r="A1878" s="1"/>
      <c r="B1878" s="5" t="s">
        <v>16</v>
      </c>
      <c r="C1878" s="6"/>
      <c r="D1878" s="6"/>
      <c r="E1878" s="6"/>
      <c r="F1878" s="7" t="s">
        <v>16</v>
      </c>
      <c r="G1878" s="6"/>
      <c r="H1878" s="7" t="s">
        <v>16</v>
      </c>
      <c r="I1878" s="4" t="s">
        <v>2544</v>
      </c>
      <c r="J1878" s="4" t="s">
        <v>2453</v>
      </c>
      <c r="K1878" s="6">
        <v>200000</v>
      </c>
      <c r="L1878" s="6">
        <v>100000</v>
      </c>
      <c r="M1878" s="28" t="s">
        <v>2973</v>
      </c>
      <c r="N1878" s="11">
        <v>100000</v>
      </c>
      <c r="O1878" s="9">
        <v>50</v>
      </c>
      <c r="P1878" s="9">
        <v>0</v>
      </c>
      <c r="Q1878" s="29"/>
      <c r="R1878" s="29"/>
      <c r="S1878" s="33"/>
      <c r="T1878" s="43"/>
    </row>
    <row r="1879" spans="1:20" s="23" customFormat="1" ht="30">
      <c r="A1879" s="19" t="s">
        <v>2545</v>
      </c>
      <c r="B1879" s="13" t="s">
        <v>16</v>
      </c>
      <c r="C1879" s="20"/>
      <c r="D1879" s="20"/>
      <c r="E1879" s="20"/>
      <c r="F1879" s="21" t="s">
        <v>16</v>
      </c>
      <c r="G1879" s="20"/>
      <c r="H1879" s="21" t="s">
        <v>16</v>
      </c>
      <c r="I1879" s="19" t="s">
        <v>16</v>
      </c>
      <c r="J1879" s="19" t="s">
        <v>16</v>
      </c>
      <c r="K1879" s="20"/>
      <c r="L1879" s="20"/>
      <c r="M1879" s="20"/>
      <c r="N1879" s="22"/>
      <c r="O1879" s="21" t="s">
        <v>16</v>
      </c>
      <c r="P1879" s="21" t="s">
        <v>16</v>
      </c>
      <c r="Q1879" s="35" t="s">
        <v>16</v>
      </c>
      <c r="R1879" s="35"/>
      <c r="S1879" s="34"/>
      <c r="T1879" s="42"/>
    </row>
    <row r="1880" spans="1:20" ht="28.5">
      <c r="A1880" s="4" t="s">
        <v>2546</v>
      </c>
      <c r="B1880" s="5" t="s">
        <v>140</v>
      </c>
      <c r="C1880" s="6">
        <v>40642730</v>
      </c>
      <c r="D1880" s="6">
        <v>58143718</v>
      </c>
      <c r="E1880" s="6">
        <v>17500988</v>
      </c>
      <c r="F1880" s="8">
        <v>43.1</v>
      </c>
      <c r="G1880" s="6">
        <v>120560050</v>
      </c>
      <c r="H1880" s="8">
        <v>48.2</v>
      </c>
      <c r="I1880" s="4" t="s">
        <v>16</v>
      </c>
      <c r="J1880" s="4" t="s">
        <v>16</v>
      </c>
      <c r="K1880" s="6"/>
      <c r="L1880" s="6"/>
      <c r="M1880" s="6"/>
      <c r="N1880" s="11"/>
      <c r="O1880" s="7" t="s">
        <v>16</v>
      </c>
      <c r="P1880" s="7" t="s">
        <v>16</v>
      </c>
      <c r="Q1880" s="29" t="s">
        <v>16</v>
      </c>
      <c r="R1880" s="29"/>
      <c r="S1880" s="33"/>
      <c r="T1880" s="43"/>
    </row>
    <row r="1881" spans="1:20" ht="28.5">
      <c r="A1881" s="4" t="s">
        <v>2547</v>
      </c>
      <c r="B1881" s="5" t="s">
        <v>16</v>
      </c>
      <c r="C1881" s="6"/>
      <c r="D1881" s="6"/>
      <c r="E1881" s="6"/>
      <c r="F1881" s="7" t="s">
        <v>16</v>
      </c>
      <c r="G1881" s="6"/>
      <c r="H1881" s="7" t="s">
        <v>16</v>
      </c>
      <c r="I1881" s="4" t="s">
        <v>101</v>
      </c>
      <c r="J1881" s="4" t="s">
        <v>297</v>
      </c>
      <c r="K1881" s="6">
        <v>280</v>
      </c>
      <c r="L1881" s="6">
        <v>130</v>
      </c>
      <c r="M1881" s="6">
        <v>186</v>
      </c>
      <c r="N1881" s="11">
        <v>143</v>
      </c>
      <c r="O1881" s="9">
        <v>51.1</v>
      </c>
      <c r="P1881" s="9">
        <v>10</v>
      </c>
      <c r="Q1881" s="29" t="s">
        <v>3154</v>
      </c>
      <c r="R1881" s="29"/>
      <c r="S1881" s="33"/>
      <c r="T1881" s="43"/>
    </row>
    <row r="1882" spans="1:20" ht="28.5">
      <c r="A1882" s="1"/>
      <c r="B1882" s="5" t="s">
        <v>16</v>
      </c>
      <c r="C1882" s="6"/>
      <c r="D1882" s="6"/>
      <c r="E1882" s="6"/>
      <c r="F1882" s="7" t="s">
        <v>16</v>
      </c>
      <c r="G1882" s="6"/>
      <c r="H1882" s="7" t="s">
        <v>16</v>
      </c>
      <c r="I1882" s="4" t="s">
        <v>101</v>
      </c>
      <c r="J1882" s="4" t="s">
        <v>86</v>
      </c>
      <c r="K1882" s="6">
        <v>4500</v>
      </c>
      <c r="L1882" s="6">
        <v>1425</v>
      </c>
      <c r="M1882" s="6">
        <v>1835</v>
      </c>
      <c r="N1882" s="11">
        <v>2186</v>
      </c>
      <c r="O1882" s="9">
        <v>48.6</v>
      </c>
      <c r="P1882" s="9">
        <v>53.4</v>
      </c>
      <c r="Q1882" s="29" t="s">
        <v>3155</v>
      </c>
      <c r="R1882" s="29"/>
      <c r="S1882" s="33"/>
      <c r="T1882" s="43"/>
    </row>
    <row r="1883" spans="1:20" ht="28.5">
      <c r="A1883" s="1"/>
      <c r="B1883" s="5" t="s">
        <v>16</v>
      </c>
      <c r="C1883" s="6"/>
      <c r="D1883" s="6"/>
      <c r="E1883" s="6"/>
      <c r="F1883" s="7" t="s">
        <v>16</v>
      </c>
      <c r="G1883" s="6"/>
      <c r="H1883" s="7" t="s">
        <v>16</v>
      </c>
      <c r="I1883" s="4" t="s">
        <v>2548</v>
      </c>
      <c r="J1883" s="4" t="s">
        <v>128</v>
      </c>
      <c r="K1883" s="6">
        <v>450</v>
      </c>
      <c r="L1883" s="6">
        <v>220</v>
      </c>
      <c r="M1883" s="6">
        <v>255</v>
      </c>
      <c r="N1883" s="11">
        <v>242</v>
      </c>
      <c r="O1883" s="9">
        <v>53.8</v>
      </c>
      <c r="P1883" s="9">
        <v>10</v>
      </c>
      <c r="Q1883" s="29" t="s">
        <v>3156</v>
      </c>
      <c r="R1883" s="29"/>
      <c r="S1883" s="33"/>
      <c r="T1883" s="43"/>
    </row>
    <row r="1884" spans="1:20" ht="28.5">
      <c r="A1884" s="1"/>
      <c r="B1884" s="5" t="s">
        <v>16</v>
      </c>
      <c r="C1884" s="6"/>
      <c r="D1884" s="6"/>
      <c r="E1884" s="6"/>
      <c r="F1884" s="7" t="s">
        <v>16</v>
      </c>
      <c r="G1884" s="6"/>
      <c r="H1884" s="7" t="s">
        <v>16</v>
      </c>
      <c r="I1884" s="4" t="s">
        <v>2548</v>
      </c>
      <c r="J1884" s="4" t="s">
        <v>172</v>
      </c>
      <c r="K1884" s="6">
        <v>975</v>
      </c>
      <c r="L1884" s="6">
        <v>975</v>
      </c>
      <c r="M1884" s="6">
        <v>1010</v>
      </c>
      <c r="N1884" s="11">
        <v>1107</v>
      </c>
      <c r="O1884" s="7" t="s">
        <v>57</v>
      </c>
      <c r="P1884" s="9">
        <v>13.5</v>
      </c>
      <c r="Q1884" s="29" t="s">
        <v>3157</v>
      </c>
      <c r="R1884" s="29"/>
      <c r="S1884" s="33"/>
      <c r="T1884" s="43"/>
    </row>
    <row r="1885" spans="1:20" ht="28.5">
      <c r="A1885" s="1"/>
      <c r="B1885" s="5" t="s">
        <v>16</v>
      </c>
      <c r="C1885" s="6"/>
      <c r="D1885" s="6"/>
      <c r="E1885" s="6"/>
      <c r="F1885" s="7" t="s">
        <v>16</v>
      </c>
      <c r="G1885" s="6"/>
      <c r="H1885" s="7" t="s">
        <v>16</v>
      </c>
      <c r="I1885" s="4" t="s">
        <v>2529</v>
      </c>
      <c r="J1885" s="4" t="s">
        <v>63</v>
      </c>
      <c r="K1885" s="6">
        <v>10</v>
      </c>
      <c r="L1885" s="6">
        <v>8</v>
      </c>
      <c r="M1885" s="6">
        <v>10</v>
      </c>
      <c r="N1885" s="11">
        <v>15</v>
      </c>
      <c r="O1885" s="9">
        <v>150</v>
      </c>
      <c r="P1885" s="9">
        <v>87.5</v>
      </c>
      <c r="Q1885" s="29" t="s">
        <v>3158</v>
      </c>
      <c r="R1885" s="29"/>
      <c r="S1885" s="33"/>
      <c r="T1885" s="43"/>
    </row>
    <row r="1886" spans="1:20" ht="42.75">
      <c r="A1886" s="1"/>
      <c r="B1886" s="5" t="s">
        <v>16</v>
      </c>
      <c r="C1886" s="6"/>
      <c r="D1886" s="6"/>
      <c r="E1886" s="6"/>
      <c r="F1886" s="7" t="s">
        <v>16</v>
      </c>
      <c r="G1886" s="6"/>
      <c r="H1886" s="7" t="s">
        <v>16</v>
      </c>
      <c r="I1886" s="4" t="s">
        <v>2549</v>
      </c>
      <c r="J1886" s="4" t="s">
        <v>145</v>
      </c>
      <c r="K1886" s="6">
        <v>17000</v>
      </c>
      <c r="L1886" s="6">
        <v>8150</v>
      </c>
      <c r="M1886" s="6">
        <v>7013</v>
      </c>
      <c r="N1886" s="11">
        <v>11355</v>
      </c>
      <c r="O1886" s="9">
        <v>66.8</v>
      </c>
      <c r="P1886" s="9">
        <v>39.299999999999997</v>
      </c>
      <c r="Q1886" s="29" t="s">
        <v>3159</v>
      </c>
      <c r="R1886" s="29"/>
      <c r="S1886" s="33"/>
      <c r="T1886" s="43"/>
    </row>
    <row r="1887" spans="1:20" ht="28.5">
      <c r="A1887" s="1"/>
      <c r="B1887" s="5" t="s">
        <v>16</v>
      </c>
      <c r="C1887" s="6"/>
      <c r="D1887" s="6"/>
      <c r="E1887" s="6"/>
      <c r="F1887" s="7" t="s">
        <v>16</v>
      </c>
      <c r="G1887" s="6"/>
      <c r="H1887" s="7" t="s">
        <v>16</v>
      </c>
      <c r="I1887" s="4" t="s">
        <v>2550</v>
      </c>
      <c r="J1887" s="4" t="s">
        <v>145</v>
      </c>
      <c r="K1887" s="6">
        <v>540</v>
      </c>
      <c r="L1887" s="6">
        <v>540</v>
      </c>
      <c r="M1887" s="6">
        <v>283</v>
      </c>
      <c r="N1887" s="11">
        <v>580</v>
      </c>
      <c r="O1887" s="7" t="s">
        <v>57</v>
      </c>
      <c r="P1887" s="9">
        <v>7.4</v>
      </c>
      <c r="Q1887" s="29" t="s">
        <v>3160</v>
      </c>
      <c r="R1887" s="29"/>
      <c r="S1887" s="33"/>
      <c r="T1887" s="43"/>
    </row>
    <row r="1888" spans="1:20" ht="28.5">
      <c r="A1888" s="1"/>
      <c r="B1888" s="5" t="s">
        <v>16</v>
      </c>
      <c r="C1888" s="6"/>
      <c r="D1888" s="6"/>
      <c r="E1888" s="6"/>
      <c r="F1888" s="7" t="s">
        <v>16</v>
      </c>
      <c r="G1888" s="6"/>
      <c r="H1888" s="7" t="s">
        <v>16</v>
      </c>
      <c r="I1888" s="4" t="s">
        <v>2551</v>
      </c>
      <c r="J1888" s="4" t="s">
        <v>145</v>
      </c>
      <c r="K1888" s="6">
        <v>80</v>
      </c>
      <c r="L1888" s="6">
        <v>80</v>
      </c>
      <c r="M1888" s="6">
        <v>64</v>
      </c>
      <c r="N1888" s="11">
        <v>86</v>
      </c>
      <c r="O1888" s="7" t="s">
        <v>57</v>
      </c>
      <c r="P1888" s="9">
        <v>7.5</v>
      </c>
      <c r="Q1888" s="29" t="s">
        <v>3161</v>
      </c>
      <c r="R1888" s="29"/>
      <c r="S1888" s="33"/>
      <c r="T1888" s="43"/>
    </row>
    <row r="1889" spans="1:20" ht="28.5">
      <c r="A1889" s="1"/>
      <c r="B1889" s="5" t="s">
        <v>16</v>
      </c>
      <c r="C1889" s="6"/>
      <c r="D1889" s="6"/>
      <c r="E1889" s="6"/>
      <c r="F1889" s="7" t="s">
        <v>16</v>
      </c>
      <c r="G1889" s="6"/>
      <c r="H1889" s="7" t="s">
        <v>16</v>
      </c>
      <c r="I1889" s="4" t="s">
        <v>2552</v>
      </c>
      <c r="J1889" s="4" t="s">
        <v>145</v>
      </c>
      <c r="K1889" s="6">
        <v>130</v>
      </c>
      <c r="L1889" s="6">
        <v>130</v>
      </c>
      <c r="M1889" s="6">
        <v>140</v>
      </c>
      <c r="N1889" s="11">
        <v>169</v>
      </c>
      <c r="O1889" s="7" t="s">
        <v>57</v>
      </c>
      <c r="P1889" s="9">
        <v>30</v>
      </c>
      <c r="Q1889" s="29" t="s">
        <v>2553</v>
      </c>
      <c r="R1889" s="29"/>
      <c r="S1889" s="33"/>
      <c r="T1889" s="43"/>
    </row>
    <row r="1890" spans="1:20" ht="28.5">
      <c r="A1890" s="1"/>
      <c r="B1890" s="5" t="s">
        <v>16</v>
      </c>
      <c r="C1890" s="6"/>
      <c r="D1890" s="6"/>
      <c r="E1890" s="6"/>
      <c r="F1890" s="7" t="s">
        <v>16</v>
      </c>
      <c r="G1890" s="6"/>
      <c r="H1890" s="7" t="s">
        <v>16</v>
      </c>
      <c r="I1890" s="4" t="s">
        <v>2554</v>
      </c>
      <c r="J1890" s="4" t="s">
        <v>145</v>
      </c>
      <c r="K1890" s="6">
        <v>150</v>
      </c>
      <c r="L1890" s="6">
        <v>150</v>
      </c>
      <c r="M1890" s="6">
        <v>102</v>
      </c>
      <c r="N1890" s="11">
        <v>164</v>
      </c>
      <c r="O1890" s="7" t="s">
        <v>57</v>
      </c>
      <c r="P1890" s="9">
        <v>9.3000000000000007</v>
      </c>
      <c r="Q1890" s="29" t="s">
        <v>3162</v>
      </c>
      <c r="R1890" s="29"/>
      <c r="S1890" s="33"/>
      <c r="T1890" s="43"/>
    </row>
    <row r="1891" spans="1:20" ht="28.5">
      <c r="A1891" s="1"/>
      <c r="B1891" s="5" t="s">
        <v>16</v>
      </c>
      <c r="C1891" s="6"/>
      <c r="D1891" s="6"/>
      <c r="E1891" s="6"/>
      <c r="F1891" s="7" t="s">
        <v>16</v>
      </c>
      <c r="G1891" s="6"/>
      <c r="H1891" s="7" t="s">
        <v>16</v>
      </c>
      <c r="I1891" s="4" t="s">
        <v>2555</v>
      </c>
      <c r="J1891" s="4" t="s">
        <v>145</v>
      </c>
      <c r="K1891" s="6">
        <v>15</v>
      </c>
      <c r="L1891" s="6">
        <v>15</v>
      </c>
      <c r="M1891" s="6">
        <v>6</v>
      </c>
      <c r="N1891" s="11">
        <v>16</v>
      </c>
      <c r="O1891" s="7" t="s">
        <v>57</v>
      </c>
      <c r="P1891" s="9">
        <v>6.7</v>
      </c>
      <c r="Q1891" s="29" t="s">
        <v>2556</v>
      </c>
      <c r="R1891" s="29"/>
      <c r="S1891" s="33"/>
      <c r="T1891" s="43"/>
    </row>
    <row r="1892" spans="1:20" ht="28.5">
      <c r="A1892" s="1"/>
      <c r="B1892" s="5" t="s">
        <v>16</v>
      </c>
      <c r="C1892" s="6"/>
      <c r="D1892" s="6"/>
      <c r="E1892" s="6"/>
      <c r="F1892" s="7" t="s">
        <v>16</v>
      </c>
      <c r="G1892" s="6"/>
      <c r="H1892" s="7" t="s">
        <v>16</v>
      </c>
      <c r="I1892" s="4" t="s">
        <v>2557</v>
      </c>
      <c r="J1892" s="4" t="s">
        <v>145</v>
      </c>
      <c r="K1892" s="6">
        <v>25</v>
      </c>
      <c r="L1892" s="6">
        <v>25</v>
      </c>
      <c r="M1892" s="6">
        <v>5</v>
      </c>
      <c r="N1892" s="11">
        <v>26</v>
      </c>
      <c r="O1892" s="7" t="s">
        <v>57</v>
      </c>
      <c r="P1892" s="9">
        <v>4</v>
      </c>
      <c r="Q1892" s="29" t="s">
        <v>3163</v>
      </c>
      <c r="R1892" s="29"/>
      <c r="S1892" s="33"/>
      <c r="T1892" s="43"/>
    </row>
    <row r="1893" spans="1:20" s="23" customFormat="1" ht="30">
      <c r="A1893" s="19" t="s">
        <v>2558</v>
      </c>
      <c r="B1893" s="13" t="s">
        <v>16</v>
      </c>
      <c r="C1893" s="20"/>
      <c r="D1893" s="20"/>
      <c r="E1893" s="20"/>
      <c r="F1893" s="21" t="s">
        <v>16</v>
      </c>
      <c r="G1893" s="20"/>
      <c r="H1893" s="21" t="s">
        <v>16</v>
      </c>
      <c r="I1893" s="19" t="s">
        <v>16</v>
      </c>
      <c r="J1893" s="19" t="s">
        <v>16</v>
      </c>
      <c r="K1893" s="20"/>
      <c r="L1893" s="20"/>
      <c r="M1893" s="20"/>
      <c r="N1893" s="22"/>
      <c r="O1893" s="21" t="s">
        <v>16</v>
      </c>
      <c r="P1893" s="21" t="s">
        <v>16</v>
      </c>
      <c r="Q1893" s="35" t="s">
        <v>16</v>
      </c>
      <c r="R1893" s="35"/>
      <c r="S1893" s="34"/>
      <c r="T1893" s="42"/>
    </row>
    <row r="1894" spans="1:20">
      <c r="A1894" s="4" t="s">
        <v>2559</v>
      </c>
      <c r="B1894" s="5" t="s">
        <v>52</v>
      </c>
      <c r="C1894" s="6">
        <v>122484021</v>
      </c>
      <c r="D1894" s="6">
        <v>172895538</v>
      </c>
      <c r="E1894" s="6">
        <v>50411517</v>
      </c>
      <c r="F1894" s="8">
        <v>41.2</v>
      </c>
      <c r="G1894" s="6">
        <v>369529407</v>
      </c>
      <c r="H1894" s="8">
        <v>46.8</v>
      </c>
      <c r="I1894" s="4" t="s">
        <v>16</v>
      </c>
      <c r="J1894" s="4" t="s">
        <v>16</v>
      </c>
      <c r="K1894" s="6"/>
      <c r="L1894" s="6"/>
      <c r="M1894" s="6"/>
      <c r="N1894" s="11"/>
      <c r="O1894" s="7" t="s">
        <v>16</v>
      </c>
      <c r="P1894" s="7" t="s">
        <v>16</v>
      </c>
      <c r="Q1894" s="29" t="s">
        <v>16</v>
      </c>
      <c r="R1894" s="29"/>
      <c r="S1894" s="33"/>
      <c r="T1894" s="43"/>
    </row>
    <row r="1895" spans="1:20" ht="57">
      <c r="A1895" s="4" t="s">
        <v>2560</v>
      </c>
      <c r="B1895" s="5" t="s">
        <v>16</v>
      </c>
      <c r="C1895" s="6"/>
      <c r="D1895" s="6"/>
      <c r="E1895" s="6"/>
      <c r="F1895" s="7" t="s">
        <v>16</v>
      </c>
      <c r="G1895" s="6"/>
      <c r="H1895" s="7" t="s">
        <v>16</v>
      </c>
      <c r="I1895" s="4" t="s">
        <v>692</v>
      </c>
      <c r="J1895" s="4" t="s">
        <v>693</v>
      </c>
      <c r="K1895" s="6">
        <v>1485</v>
      </c>
      <c r="L1895" s="6">
        <v>718</v>
      </c>
      <c r="M1895" s="6">
        <v>683</v>
      </c>
      <c r="N1895" s="11">
        <v>727</v>
      </c>
      <c r="O1895" s="9">
        <v>49</v>
      </c>
      <c r="P1895" s="9">
        <v>1.3</v>
      </c>
      <c r="Q1895" s="29" t="s">
        <v>3164</v>
      </c>
      <c r="R1895" s="29"/>
      <c r="S1895" s="33"/>
      <c r="T1895" s="43"/>
    </row>
    <row r="1896" spans="1:20" ht="42.75">
      <c r="A1896" s="1"/>
      <c r="B1896" s="5" t="s">
        <v>16</v>
      </c>
      <c r="C1896" s="6"/>
      <c r="D1896" s="6"/>
      <c r="E1896" s="6"/>
      <c r="F1896" s="7" t="s">
        <v>16</v>
      </c>
      <c r="G1896" s="6"/>
      <c r="H1896" s="7" t="s">
        <v>16</v>
      </c>
      <c r="I1896" s="4" t="s">
        <v>778</v>
      </c>
      <c r="J1896" s="4" t="s">
        <v>55</v>
      </c>
      <c r="K1896" s="6">
        <v>167000</v>
      </c>
      <c r="L1896" s="6">
        <v>75000</v>
      </c>
      <c r="M1896" s="6">
        <v>68011</v>
      </c>
      <c r="N1896" s="11">
        <v>59112</v>
      </c>
      <c r="O1896" s="9">
        <v>35.4</v>
      </c>
      <c r="P1896" s="9">
        <v>-21.2</v>
      </c>
      <c r="Q1896" s="29" t="s">
        <v>3165</v>
      </c>
      <c r="R1896" s="29"/>
      <c r="S1896" s="33"/>
      <c r="T1896" s="43"/>
    </row>
    <row r="1897" spans="1:20">
      <c r="A1897" s="1"/>
      <c r="B1897" s="1"/>
      <c r="C1897" s="1"/>
      <c r="D1897" s="1"/>
      <c r="E1897" s="1"/>
      <c r="F1897" s="1"/>
      <c r="G1897" s="1"/>
      <c r="H1897" s="1"/>
      <c r="I1897" s="1"/>
      <c r="J1897" s="1"/>
      <c r="K1897" s="1"/>
      <c r="L1897" s="1"/>
      <c r="M1897" s="1"/>
      <c r="N1897" s="1"/>
      <c r="O1897" s="1"/>
      <c r="P1897" s="1"/>
      <c r="Q1897" s="29"/>
      <c r="R1897" s="29"/>
      <c r="S1897" s="33"/>
      <c r="T1897" s="43"/>
    </row>
    <row r="1898" spans="1:20" ht="71.25">
      <c r="A1898" s="1"/>
      <c r="B1898" s="5" t="s">
        <v>16</v>
      </c>
      <c r="C1898" s="6"/>
      <c r="D1898" s="6"/>
      <c r="E1898" s="6"/>
      <c r="F1898" s="7" t="s">
        <v>16</v>
      </c>
      <c r="G1898" s="6"/>
      <c r="H1898" s="7" t="s">
        <v>16</v>
      </c>
      <c r="I1898" s="4" t="s">
        <v>2561</v>
      </c>
      <c r="J1898" s="4" t="s">
        <v>1619</v>
      </c>
      <c r="K1898" s="6">
        <v>1600</v>
      </c>
      <c r="L1898" s="6">
        <v>770</v>
      </c>
      <c r="M1898" s="6">
        <v>747</v>
      </c>
      <c r="N1898" s="11">
        <v>705</v>
      </c>
      <c r="O1898" s="9">
        <v>44.1</v>
      </c>
      <c r="P1898" s="9">
        <v>-8.4</v>
      </c>
      <c r="Q1898" s="29" t="s">
        <v>3166</v>
      </c>
      <c r="R1898" s="29"/>
      <c r="S1898" s="33"/>
      <c r="T1898" s="43"/>
    </row>
    <row r="1899" spans="1:20" ht="57">
      <c r="A1899" s="1"/>
      <c r="B1899" s="5" t="s">
        <v>16</v>
      </c>
      <c r="C1899" s="6"/>
      <c r="D1899" s="6"/>
      <c r="E1899" s="6"/>
      <c r="F1899" s="7" t="s">
        <v>16</v>
      </c>
      <c r="G1899" s="6"/>
      <c r="H1899" s="7" t="s">
        <v>16</v>
      </c>
      <c r="I1899" s="4" t="s">
        <v>2562</v>
      </c>
      <c r="J1899" s="4" t="s">
        <v>55</v>
      </c>
      <c r="K1899" s="6">
        <v>50000</v>
      </c>
      <c r="L1899" s="6">
        <v>24000</v>
      </c>
      <c r="M1899" s="6">
        <v>11152</v>
      </c>
      <c r="N1899" s="11">
        <v>10515</v>
      </c>
      <c r="O1899" s="9">
        <v>21</v>
      </c>
      <c r="P1899" s="9">
        <v>-56.2</v>
      </c>
      <c r="Q1899" s="29" t="s">
        <v>3167</v>
      </c>
      <c r="R1899" s="29"/>
      <c r="S1899" s="33"/>
      <c r="T1899" s="43"/>
    </row>
    <row r="1900" spans="1:20" ht="71.25">
      <c r="A1900" s="1"/>
      <c r="B1900" s="5" t="s">
        <v>16</v>
      </c>
      <c r="C1900" s="6"/>
      <c r="D1900" s="6"/>
      <c r="E1900" s="6"/>
      <c r="F1900" s="7" t="s">
        <v>16</v>
      </c>
      <c r="G1900" s="6"/>
      <c r="H1900" s="7" t="s">
        <v>16</v>
      </c>
      <c r="I1900" s="4" t="s">
        <v>2563</v>
      </c>
      <c r="J1900" s="4" t="s">
        <v>2564</v>
      </c>
      <c r="K1900" s="6">
        <v>230</v>
      </c>
      <c r="L1900" s="6">
        <v>220</v>
      </c>
      <c r="M1900" s="6">
        <v>216</v>
      </c>
      <c r="N1900" s="11">
        <v>210</v>
      </c>
      <c r="O1900" s="7" t="s">
        <v>57</v>
      </c>
      <c r="P1900" s="9">
        <v>-4.5</v>
      </c>
      <c r="Q1900" s="29" t="s">
        <v>3168</v>
      </c>
      <c r="R1900" s="29"/>
      <c r="S1900" s="33"/>
      <c r="T1900" s="43"/>
    </row>
    <row r="1901" spans="1:20" ht="71.25">
      <c r="A1901" s="1"/>
      <c r="B1901" s="5" t="s">
        <v>16</v>
      </c>
      <c r="C1901" s="6"/>
      <c r="D1901" s="6"/>
      <c r="E1901" s="6"/>
      <c r="F1901" s="7" t="s">
        <v>16</v>
      </c>
      <c r="G1901" s="6"/>
      <c r="H1901" s="7" t="s">
        <v>16</v>
      </c>
      <c r="I1901" s="4" t="s">
        <v>2565</v>
      </c>
      <c r="J1901" s="4" t="s">
        <v>58</v>
      </c>
      <c r="K1901" s="6">
        <v>40</v>
      </c>
      <c r="L1901" s="6">
        <v>40</v>
      </c>
      <c r="M1901" s="6">
        <v>55</v>
      </c>
      <c r="N1901" s="11">
        <v>52</v>
      </c>
      <c r="O1901" s="7" t="s">
        <v>57</v>
      </c>
      <c r="P1901" s="9">
        <v>30</v>
      </c>
      <c r="Q1901" s="29" t="s">
        <v>3169</v>
      </c>
      <c r="R1901" s="29"/>
      <c r="S1901" s="33"/>
      <c r="T1901" s="43"/>
    </row>
    <row r="1902" spans="1:20" s="23" customFormat="1" ht="45">
      <c r="A1902" s="19" t="s">
        <v>2566</v>
      </c>
      <c r="B1902" s="13" t="s">
        <v>16</v>
      </c>
      <c r="C1902" s="20"/>
      <c r="D1902" s="20"/>
      <c r="E1902" s="20"/>
      <c r="F1902" s="21" t="s">
        <v>16</v>
      </c>
      <c r="G1902" s="20"/>
      <c r="H1902" s="21" t="s">
        <v>16</v>
      </c>
      <c r="I1902" s="19" t="s">
        <v>16</v>
      </c>
      <c r="J1902" s="19" t="s">
        <v>16</v>
      </c>
      <c r="K1902" s="20"/>
      <c r="L1902" s="20"/>
      <c r="M1902" s="20"/>
      <c r="N1902" s="22"/>
      <c r="O1902" s="21" t="s">
        <v>16</v>
      </c>
      <c r="P1902" s="21" t="s">
        <v>16</v>
      </c>
      <c r="Q1902" s="35" t="s">
        <v>16</v>
      </c>
      <c r="R1902" s="35"/>
      <c r="S1902" s="34"/>
      <c r="T1902" s="42"/>
    </row>
    <row r="1903" spans="1:20" ht="42.75">
      <c r="A1903" s="4" t="s">
        <v>2567</v>
      </c>
      <c r="B1903" s="5" t="s">
        <v>52</v>
      </c>
      <c r="C1903" s="6">
        <v>1101024</v>
      </c>
      <c r="D1903" s="6">
        <v>4430945</v>
      </c>
      <c r="E1903" s="6">
        <v>3329921</v>
      </c>
      <c r="F1903" s="8">
        <v>302.39999999999998</v>
      </c>
      <c r="G1903" s="6">
        <v>16000950</v>
      </c>
      <c r="H1903" s="8">
        <v>27.7</v>
      </c>
      <c r="I1903" s="4" t="s">
        <v>16</v>
      </c>
      <c r="J1903" s="4" t="s">
        <v>16</v>
      </c>
      <c r="K1903" s="6"/>
      <c r="L1903" s="6"/>
      <c r="M1903" s="6"/>
      <c r="N1903" s="11"/>
      <c r="O1903" s="7" t="s">
        <v>16</v>
      </c>
      <c r="P1903" s="7" t="s">
        <v>16</v>
      </c>
      <c r="Q1903" s="29" t="s">
        <v>16</v>
      </c>
      <c r="R1903" s="29"/>
      <c r="S1903" s="33"/>
      <c r="T1903" s="43"/>
    </row>
    <row r="1904" spans="1:20" ht="85.5">
      <c r="A1904" s="4" t="s">
        <v>2568</v>
      </c>
      <c r="B1904" s="5" t="s">
        <v>16</v>
      </c>
      <c r="C1904" s="6"/>
      <c r="D1904" s="6"/>
      <c r="E1904" s="6"/>
      <c r="F1904" s="7" t="s">
        <v>16</v>
      </c>
      <c r="G1904" s="6"/>
      <c r="H1904" s="7" t="s">
        <v>16</v>
      </c>
      <c r="I1904" s="4" t="s">
        <v>1463</v>
      </c>
      <c r="J1904" s="4" t="s">
        <v>2569</v>
      </c>
      <c r="K1904" s="6">
        <v>21790</v>
      </c>
      <c r="L1904" s="6">
        <v>11295</v>
      </c>
      <c r="M1904" s="6">
        <v>14380</v>
      </c>
      <c r="N1904" s="11">
        <v>12184</v>
      </c>
      <c r="O1904" s="9">
        <v>55.9</v>
      </c>
      <c r="P1904" s="9">
        <v>7.9</v>
      </c>
      <c r="Q1904" s="29" t="s">
        <v>3170</v>
      </c>
      <c r="R1904" s="29"/>
      <c r="S1904" s="33"/>
      <c r="T1904" s="43"/>
    </row>
    <row r="1905" spans="1:20" ht="171">
      <c r="A1905" s="1"/>
      <c r="B1905" s="5" t="s">
        <v>16</v>
      </c>
      <c r="C1905" s="6"/>
      <c r="D1905" s="6"/>
      <c r="E1905" s="6"/>
      <c r="F1905" s="7" t="s">
        <v>16</v>
      </c>
      <c r="G1905" s="6"/>
      <c r="H1905" s="7" t="s">
        <v>16</v>
      </c>
      <c r="I1905" s="4" t="s">
        <v>2570</v>
      </c>
      <c r="J1905" s="4" t="s">
        <v>2254</v>
      </c>
      <c r="K1905" s="6">
        <v>2322</v>
      </c>
      <c r="L1905" s="6">
        <v>1194</v>
      </c>
      <c r="M1905" s="6">
        <v>1360</v>
      </c>
      <c r="N1905" s="11">
        <v>1535</v>
      </c>
      <c r="O1905" s="9">
        <v>66.099999999999994</v>
      </c>
      <c r="P1905" s="9">
        <v>28.6</v>
      </c>
      <c r="Q1905" s="29" t="s">
        <v>3171</v>
      </c>
      <c r="R1905" s="29"/>
      <c r="S1905" s="33"/>
      <c r="T1905" s="43"/>
    </row>
    <row r="1906" spans="1:20" ht="42.75">
      <c r="A1906" s="1"/>
      <c r="B1906" s="5" t="s">
        <v>16</v>
      </c>
      <c r="C1906" s="6"/>
      <c r="D1906" s="6"/>
      <c r="E1906" s="6"/>
      <c r="F1906" s="7" t="s">
        <v>16</v>
      </c>
      <c r="G1906" s="6"/>
      <c r="H1906" s="7" t="s">
        <v>16</v>
      </c>
      <c r="I1906" s="4" t="s">
        <v>2570</v>
      </c>
      <c r="J1906" s="4" t="s">
        <v>2571</v>
      </c>
      <c r="K1906" s="6">
        <v>40</v>
      </c>
      <c r="L1906" s="6">
        <v>20</v>
      </c>
      <c r="M1906" s="6">
        <v>4</v>
      </c>
      <c r="N1906" s="11">
        <v>13</v>
      </c>
      <c r="O1906" s="9">
        <v>32.5</v>
      </c>
      <c r="P1906" s="9">
        <v>-35</v>
      </c>
      <c r="Q1906" s="29" t="s">
        <v>2572</v>
      </c>
      <c r="R1906" s="29"/>
      <c r="S1906" s="33"/>
      <c r="T1906" s="43"/>
    </row>
    <row r="1907" spans="1:20" ht="71.25">
      <c r="A1907" s="1"/>
      <c r="B1907" s="5" t="s">
        <v>16</v>
      </c>
      <c r="C1907" s="6"/>
      <c r="D1907" s="6"/>
      <c r="E1907" s="6"/>
      <c r="F1907" s="7" t="s">
        <v>16</v>
      </c>
      <c r="G1907" s="6"/>
      <c r="H1907" s="7" t="s">
        <v>16</v>
      </c>
      <c r="I1907" s="4" t="s">
        <v>2573</v>
      </c>
      <c r="J1907" s="4" t="s">
        <v>2574</v>
      </c>
      <c r="K1907" s="6">
        <v>7010</v>
      </c>
      <c r="L1907" s="6">
        <v>3606</v>
      </c>
      <c r="M1907" s="6">
        <v>3002</v>
      </c>
      <c r="N1907" s="11">
        <v>3998</v>
      </c>
      <c r="O1907" s="9">
        <v>57</v>
      </c>
      <c r="P1907" s="9">
        <v>10.9</v>
      </c>
      <c r="Q1907" s="29" t="s">
        <v>3172</v>
      </c>
      <c r="R1907" s="29"/>
      <c r="S1907" s="33"/>
      <c r="T1907" s="43"/>
    </row>
    <row r="1908" spans="1:20" ht="42.75">
      <c r="A1908" s="1"/>
      <c r="B1908" s="5" t="s">
        <v>16</v>
      </c>
      <c r="C1908" s="6"/>
      <c r="D1908" s="6"/>
      <c r="E1908" s="6"/>
      <c r="F1908" s="7" t="s">
        <v>16</v>
      </c>
      <c r="G1908" s="6"/>
      <c r="H1908" s="7" t="s">
        <v>16</v>
      </c>
      <c r="I1908" s="4" t="s">
        <v>2573</v>
      </c>
      <c r="J1908" s="4" t="s">
        <v>2575</v>
      </c>
      <c r="K1908" s="6">
        <v>340</v>
      </c>
      <c r="L1908" s="6">
        <v>170</v>
      </c>
      <c r="M1908" s="6">
        <v>153</v>
      </c>
      <c r="N1908" s="11">
        <v>125</v>
      </c>
      <c r="O1908" s="9">
        <v>36.799999999999997</v>
      </c>
      <c r="P1908" s="9">
        <v>-26.5</v>
      </c>
      <c r="Q1908" s="29" t="s">
        <v>2576</v>
      </c>
      <c r="R1908" s="29"/>
      <c r="S1908" s="33"/>
      <c r="T1908" s="43"/>
    </row>
    <row r="1909" spans="1:20" ht="42.75">
      <c r="A1909" s="1"/>
      <c r="B1909" s="5" t="s">
        <v>16</v>
      </c>
      <c r="C1909" s="6"/>
      <c r="D1909" s="6"/>
      <c r="E1909" s="6"/>
      <c r="F1909" s="7" t="s">
        <v>16</v>
      </c>
      <c r="G1909" s="6"/>
      <c r="H1909" s="7" t="s">
        <v>16</v>
      </c>
      <c r="I1909" s="4" t="s">
        <v>2573</v>
      </c>
      <c r="J1909" s="4" t="s">
        <v>2577</v>
      </c>
      <c r="K1909" s="6">
        <v>1700</v>
      </c>
      <c r="L1909" s="6">
        <v>790</v>
      </c>
      <c r="M1909" s="6">
        <v>766</v>
      </c>
      <c r="N1909" s="11">
        <v>733</v>
      </c>
      <c r="O1909" s="9">
        <v>43.1</v>
      </c>
      <c r="P1909" s="9">
        <v>-7.2</v>
      </c>
      <c r="Q1909" s="29" t="s">
        <v>3173</v>
      </c>
      <c r="R1909" s="29"/>
      <c r="S1909" s="33"/>
      <c r="T1909" s="43"/>
    </row>
    <row r="1910" spans="1:20" ht="28.5">
      <c r="A1910" s="1"/>
      <c r="B1910" s="5" t="s">
        <v>16</v>
      </c>
      <c r="C1910" s="6"/>
      <c r="D1910" s="6"/>
      <c r="E1910" s="6"/>
      <c r="F1910" s="7" t="s">
        <v>16</v>
      </c>
      <c r="G1910" s="6"/>
      <c r="H1910" s="7" t="s">
        <v>16</v>
      </c>
      <c r="I1910" s="4" t="s">
        <v>2578</v>
      </c>
      <c r="J1910" s="4" t="s">
        <v>2579</v>
      </c>
      <c r="K1910" s="6">
        <v>40</v>
      </c>
      <c r="L1910" s="6">
        <v>20</v>
      </c>
      <c r="M1910" s="6">
        <v>20</v>
      </c>
      <c r="N1910" s="11">
        <v>42</v>
      </c>
      <c r="O1910" s="9">
        <v>105</v>
      </c>
      <c r="P1910" s="9">
        <v>110</v>
      </c>
      <c r="Q1910" s="29" t="s">
        <v>3174</v>
      </c>
      <c r="R1910" s="29"/>
      <c r="S1910" s="33"/>
      <c r="T1910" s="43"/>
    </row>
    <row r="1911" spans="1:20" ht="28.5">
      <c r="A1911" s="4" t="s">
        <v>2580</v>
      </c>
      <c r="B1911" s="5" t="s">
        <v>52</v>
      </c>
      <c r="C1911" s="6">
        <v>1672630</v>
      </c>
      <c r="D1911" s="6">
        <v>1294333</v>
      </c>
      <c r="E1911" s="6">
        <v>-378297</v>
      </c>
      <c r="F1911" s="8">
        <v>-22.6</v>
      </c>
      <c r="G1911" s="6">
        <v>3528550</v>
      </c>
      <c r="H1911" s="8">
        <v>36.700000000000003</v>
      </c>
      <c r="I1911" s="4" t="s">
        <v>16</v>
      </c>
      <c r="J1911" s="4" t="s">
        <v>16</v>
      </c>
      <c r="K1911" s="6"/>
      <c r="L1911" s="6"/>
      <c r="M1911" s="6"/>
      <c r="N1911" s="11"/>
      <c r="O1911" s="7" t="s">
        <v>16</v>
      </c>
      <c r="P1911" s="7" t="s">
        <v>16</v>
      </c>
      <c r="Q1911" s="29"/>
      <c r="R1911" s="29"/>
      <c r="S1911" s="33"/>
      <c r="T1911" s="43"/>
    </row>
    <row r="1912" spans="1:20" ht="128.25">
      <c r="A1912" s="4" t="s">
        <v>2581</v>
      </c>
      <c r="B1912" s="5" t="s">
        <v>16</v>
      </c>
      <c r="C1912" s="6"/>
      <c r="D1912" s="6"/>
      <c r="E1912" s="6"/>
      <c r="F1912" s="7" t="s">
        <v>16</v>
      </c>
      <c r="G1912" s="6"/>
      <c r="H1912" s="7" t="s">
        <v>16</v>
      </c>
      <c r="I1912" s="4" t="s">
        <v>162</v>
      </c>
      <c r="J1912" s="4" t="s">
        <v>86</v>
      </c>
      <c r="K1912" s="6">
        <v>4500</v>
      </c>
      <c r="L1912" s="6">
        <v>1500</v>
      </c>
      <c r="M1912" s="6">
        <v>1703</v>
      </c>
      <c r="N1912" s="11">
        <v>2899</v>
      </c>
      <c r="O1912" s="9">
        <v>64.400000000000006</v>
      </c>
      <c r="P1912" s="9">
        <v>93.3</v>
      </c>
      <c r="Q1912" s="29" t="s">
        <v>3175</v>
      </c>
      <c r="R1912" s="29"/>
      <c r="S1912" s="33"/>
      <c r="T1912" s="43"/>
    </row>
    <row r="1913" spans="1:20">
      <c r="A1913" s="4" t="s">
        <v>2581</v>
      </c>
      <c r="B1913" s="1"/>
      <c r="C1913" s="1"/>
      <c r="D1913" s="1"/>
      <c r="E1913" s="1"/>
      <c r="F1913" s="1"/>
      <c r="G1913" s="1"/>
      <c r="H1913" s="1"/>
      <c r="I1913" s="1"/>
      <c r="J1913" s="1"/>
      <c r="K1913" s="1"/>
      <c r="L1913" s="1"/>
      <c r="M1913" s="1"/>
      <c r="N1913" s="1"/>
      <c r="O1913" s="1"/>
      <c r="P1913" s="1"/>
      <c r="Q1913" s="29"/>
      <c r="R1913" s="29"/>
      <c r="S1913" s="33"/>
      <c r="T1913" s="43"/>
    </row>
    <row r="1914" spans="1:20" ht="42.75">
      <c r="A1914" s="1"/>
      <c r="B1914" s="5" t="s">
        <v>16</v>
      </c>
      <c r="C1914" s="6"/>
      <c r="D1914" s="6"/>
      <c r="E1914" s="6"/>
      <c r="F1914" s="7" t="s">
        <v>16</v>
      </c>
      <c r="G1914" s="6"/>
      <c r="H1914" s="7" t="s">
        <v>16</v>
      </c>
      <c r="I1914" s="4" t="s">
        <v>1463</v>
      </c>
      <c r="J1914" s="4" t="s">
        <v>2569</v>
      </c>
      <c r="K1914" s="6">
        <v>84000</v>
      </c>
      <c r="L1914" s="6">
        <v>39850</v>
      </c>
      <c r="M1914" s="6">
        <v>36236</v>
      </c>
      <c r="N1914" s="11">
        <v>42424</v>
      </c>
      <c r="O1914" s="9">
        <v>50.5</v>
      </c>
      <c r="P1914" s="9">
        <v>6.5</v>
      </c>
      <c r="Q1914" s="29" t="s">
        <v>3176</v>
      </c>
      <c r="R1914" s="29"/>
      <c r="S1914" s="33"/>
      <c r="T1914" s="43"/>
    </row>
    <row r="1915" spans="1:20" ht="57">
      <c r="A1915" s="1"/>
      <c r="B1915" s="5" t="s">
        <v>16</v>
      </c>
      <c r="C1915" s="6"/>
      <c r="D1915" s="6"/>
      <c r="E1915" s="6"/>
      <c r="F1915" s="7" t="s">
        <v>16</v>
      </c>
      <c r="G1915" s="6"/>
      <c r="H1915" s="7" t="s">
        <v>16</v>
      </c>
      <c r="I1915" s="4" t="s">
        <v>2570</v>
      </c>
      <c r="J1915" s="4" t="s">
        <v>2254</v>
      </c>
      <c r="K1915" s="6">
        <v>570</v>
      </c>
      <c r="L1915" s="6">
        <v>280</v>
      </c>
      <c r="M1915" s="6">
        <v>99</v>
      </c>
      <c r="N1915" s="11">
        <v>229</v>
      </c>
      <c r="O1915" s="9">
        <v>40.200000000000003</v>
      </c>
      <c r="P1915" s="9">
        <v>-18.2</v>
      </c>
      <c r="Q1915" s="29" t="s">
        <v>3177</v>
      </c>
      <c r="R1915" s="29"/>
      <c r="S1915" s="33"/>
      <c r="T1915" s="43"/>
    </row>
    <row r="1916" spans="1:20" ht="57">
      <c r="A1916" s="1"/>
      <c r="B1916" s="5" t="s">
        <v>16</v>
      </c>
      <c r="C1916" s="6"/>
      <c r="D1916" s="6"/>
      <c r="E1916" s="6"/>
      <c r="F1916" s="7" t="s">
        <v>16</v>
      </c>
      <c r="G1916" s="6"/>
      <c r="H1916" s="7" t="s">
        <v>16</v>
      </c>
      <c r="I1916" s="4" t="s">
        <v>2573</v>
      </c>
      <c r="J1916" s="4" t="s">
        <v>2574</v>
      </c>
      <c r="K1916" s="6">
        <v>6228</v>
      </c>
      <c r="L1916" s="6">
        <v>3212</v>
      </c>
      <c r="M1916" s="6">
        <v>1600</v>
      </c>
      <c r="N1916" s="11">
        <v>1941</v>
      </c>
      <c r="O1916" s="9">
        <v>31.2</v>
      </c>
      <c r="P1916" s="9">
        <v>-39.6</v>
      </c>
      <c r="Q1916" s="29" t="s">
        <v>3178</v>
      </c>
      <c r="R1916" s="29"/>
      <c r="S1916" s="33"/>
      <c r="T1916" s="43"/>
    </row>
    <row r="1917" spans="1:20" ht="71.25">
      <c r="A1917" s="1"/>
      <c r="B1917" s="5" t="s">
        <v>16</v>
      </c>
      <c r="C1917" s="6"/>
      <c r="D1917" s="6"/>
      <c r="E1917" s="6"/>
      <c r="F1917" s="7" t="s">
        <v>16</v>
      </c>
      <c r="G1917" s="6"/>
      <c r="H1917" s="7" t="s">
        <v>16</v>
      </c>
      <c r="I1917" s="4" t="s">
        <v>2578</v>
      </c>
      <c r="J1917" s="4" t="s">
        <v>2579</v>
      </c>
      <c r="K1917" s="6">
        <v>54</v>
      </c>
      <c r="L1917" s="6">
        <v>31</v>
      </c>
      <c r="M1917" s="6">
        <v>40</v>
      </c>
      <c r="N1917" s="11">
        <v>42</v>
      </c>
      <c r="O1917" s="9">
        <v>77.8</v>
      </c>
      <c r="P1917" s="9">
        <v>35.5</v>
      </c>
      <c r="Q1917" s="29" t="s">
        <v>3179</v>
      </c>
      <c r="R1917" s="29"/>
      <c r="S1917" s="33"/>
      <c r="T1917" s="43"/>
    </row>
    <row r="1918" spans="1:20" ht="28.5">
      <c r="A1918" s="4" t="s">
        <v>2582</v>
      </c>
      <c r="B1918" s="5" t="s">
        <v>52</v>
      </c>
      <c r="C1918" s="6">
        <v>370621</v>
      </c>
      <c r="D1918" s="6">
        <v>25933</v>
      </c>
      <c r="E1918" s="6">
        <v>-344688</v>
      </c>
      <c r="F1918" s="8">
        <v>-93</v>
      </c>
      <c r="G1918" s="6">
        <v>949000</v>
      </c>
      <c r="H1918" s="8">
        <v>2.7</v>
      </c>
      <c r="I1918" s="4" t="s">
        <v>16</v>
      </c>
      <c r="J1918" s="4" t="s">
        <v>16</v>
      </c>
      <c r="K1918" s="6"/>
      <c r="L1918" s="6"/>
      <c r="M1918" s="6"/>
      <c r="N1918" s="11"/>
      <c r="O1918" s="7" t="s">
        <v>16</v>
      </c>
      <c r="P1918" s="7" t="s">
        <v>16</v>
      </c>
      <c r="Q1918" s="29" t="s">
        <v>16</v>
      </c>
      <c r="R1918" s="29"/>
      <c r="S1918" s="33"/>
      <c r="T1918" s="43"/>
    </row>
    <row r="1919" spans="1:20" ht="28.5">
      <c r="A1919" s="4" t="s">
        <v>2583</v>
      </c>
      <c r="B1919" s="5" t="s">
        <v>16</v>
      </c>
      <c r="C1919" s="6"/>
      <c r="D1919" s="6"/>
      <c r="E1919" s="6"/>
      <c r="F1919" s="7" t="s">
        <v>16</v>
      </c>
      <c r="G1919" s="6"/>
      <c r="H1919" s="7" t="s">
        <v>16</v>
      </c>
      <c r="I1919" s="4" t="s">
        <v>1463</v>
      </c>
      <c r="J1919" s="4" t="s">
        <v>1084</v>
      </c>
      <c r="K1919" s="6">
        <v>22500</v>
      </c>
      <c r="L1919" s="6">
        <v>11300</v>
      </c>
      <c r="M1919" s="6">
        <v>11100</v>
      </c>
      <c r="N1919" s="11">
        <v>11082</v>
      </c>
      <c r="O1919" s="9">
        <v>49.3</v>
      </c>
      <c r="P1919" s="9">
        <v>-1.9</v>
      </c>
      <c r="Q1919" s="29" t="s">
        <v>3180</v>
      </c>
      <c r="R1919" s="29"/>
      <c r="S1919" s="33"/>
      <c r="T1919" s="43"/>
    </row>
    <row r="1920" spans="1:20" ht="28.5">
      <c r="A1920" s="1"/>
      <c r="B1920" s="5" t="s">
        <v>16</v>
      </c>
      <c r="C1920" s="6"/>
      <c r="D1920" s="6"/>
      <c r="E1920" s="6"/>
      <c r="F1920" s="7" t="s">
        <v>16</v>
      </c>
      <c r="G1920" s="6"/>
      <c r="H1920" s="7" t="s">
        <v>16</v>
      </c>
      <c r="I1920" s="4" t="s">
        <v>2570</v>
      </c>
      <c r="J1920" s="4" t="s">
        <v>2254</v>
      </c>
      <c r="K1920" s="6">
        <v>1000</v>
      </c>
      <c r="L1920" s="6">
        <v>500</v>
      </c>
      <c r="M1920" s="6">
        <v>267</v>
      </c>
      <c r="N1920" s="11">
        <v>458</v>
      </c>
      <c r="O1920" s="9">
        <v>45.8</v>
      </c>
      <c r="P1920" s="9">
        <v>-8.4</v>
      </c>
      <c r="Q1920" s="29" t="s">
        <v>3181</v>
      </c>
      <c r="R1920" s="29"/>
      <c r="S1920" s="33"/>
      <c r="T1920" s="43"/>
    </row>
    <row r="1921" spans="1:20" ht="71.25">
      <c r="A1921" s="1"/>
      <c r="B1921" s="5" t="s">
        <v>16</v>
      </c>
      <c r="C1921" s="6"/>
      <c r="D1921" s="6"/>
      <c r="E1921" s="6"/>
      <c r="F1921" s="7" t="s">
        <v>16</v>
      </c>
      <c r="G1921" s="6"/>
      <c r="H1921" s="7" t="s">
        <v>16</v>
      </c>
      <c r="I1921" s="4" t="s">
        <v>2573</v>
      </c>
      <c r="J1921" s="4" t="s">
        <v>2574</v>
      </c>
      <c r="K1921" s="6">
        <v>3000</v>
      </c>
      <c r="L1921" s="6">
        <v>1500</v>
      </c>
      <c r="M1921" s="6">
        <v>1261</v>
      </c>
      <c r="N1921" s="11">
        <v>2094</v>
      </c>
      <c r="O1921" s="9">
        <v>69.8</v>
      </c>
      <c r="P1921" s="9">
        <v>39.6</v>
      </c>
      <c r="Q1921" s="29" t="s">
        <v>3182</v>
      </c>
      <c r="R1921" s="29"/>
      <c r="S1921" s="33"/>
      <c r="T1921" s="43"/>
    </row>
    <row r="1922" spans="1:20" ht="28.5">
      <c r="A1922" s="1"/>
      <c r="B1922" s="5" t="s">
        <v>16</v>
      </c>
      <c r="C1922" s="6"/>
      <c r="D1922" s="6"/>
      <c r="E1922" s="6"/>
      <c r="F1922" s="7" t="s">
        <v>16</v>
      </c>
      <c r="G1922" s="6"/>
      <c r="H1922" s="7" t="s">
        <v>16</v>
      </c>
      <c r="I1922" s="4" t="s">
        <v>2578</v>
      </c>
      <c r="J1922" s="4" t="s">
        <v>2579</v>
      </c>
      <c r="K1922" s="6">
        <v>350</v>
      </c>
      <c r="L1922" s="6">
        <v>170</v>
      </c>
      <c r="M1922" s="6">
        <v>118</v>
      </c>
      <c r="N1922" s="11">
        <v>179</v>
      </c>
      <c r="O1922" s="9">
        <v>51.1</v>
      </c>
      <c r="P1922" s="9">
        <v>5.3</v>
      </c>
      <c r="Q1922" s="29" t="s">
        <v>3183</v>
      </c>
      <c r="R1922" s="29"/>
      <c r="S1922" s="33"/>
      <c r="T1922" s="43"/>
    </row>
    <row r="1923" spans="1:20" s="23" customFormat="1" ht="45">
      <c r="A1923" s="19" t="s">
        <v>2584</v>
      </c>
      <c r="B1923" s="13" t="s">
        <v>16</v>
      </c>
      <c r="C1923" s="20"/>
      <c r="D1923" s="20"/>
      <c r="E1923" s="20"/>
      <c r="F1923" s="21" t="s">
        <v>16</v>
      </c>
      <c r="G1923" s="20"/>
      <c r="H1923" s="21" t="s">
        <v>16</v>
      </c>
      <c r="I1923" s="19" t="s">
        <v>16</v>
      </c>
      <c r="J1923" s="19" t="s">
        <v>16</v>
      </c>
      <c r="K1923" s="20"/>
      <c r="L1923" s="20"/>
      <c r="M1923" s="20"/>
      <c r="N1923" s="22"/>
      <c r="O1923" s="21" t="s">
        <v>16</v>
      </c>
      <c r="P1923" s="21" t="s">
        <v>16</v>
      </c>
      <c r="Q1923" s="35" t="s">
        <v>16</v>
      </c>
      <c r="R1923" s="35"/>
      <c r="S1923" s="34"/>
      <c r="T1923" s="42"/>
    </row>
    <row r="1924" spans="1:20" ht="28.5">
      <c r="A1924" s="4" t="s">
        <v>2585</v>
      </c>
      <c r="B1924" s="5" t="s">
        <v>52</v>
      </c>
      <c r="C1924" s="6">
        <v>33096171</v>
      </c>
      <c r="D1924" s="6">
        <v>43306976</v>
      </c>
      <c r="E1924" s="6">
        <v>10210805</v>
      </c>
      <c r="F1924" s="8">
        <v>30.9</v>
      </c>
      <c r="G1924" s="6">
        <v>126473000</v>
      </c>
      <c r="H1924" s="8">
        <v>34.200000000000003</v>
      </c>
      <c r="I1924" s="4" t="s">
        <v>16</v>
      </c>
      <c r="J1924" s="4" t="s">
        <v>16</v>
      </c>
      <c r="K1924" s="6"/>
      <c r="L1924" s="6"/>
      <c r="M1924" s="6"/>
      <c r="N1924" s="11"/>
      <c r="O1924" s="7" t="s">
        <v>16</v>
      </c>
      <c r="P1924" s="7" t="s">
        <v>16</v>
      </c>
      <c r="Q1924" s="29" t="s">
        <v>16</v>
      </c>
      <c r="R1924" s="29"/>
      <c r="S1924" s="33"/>
      <c r="T1924" s="43"/>
    </row>
    <row r="1925" spans="1:20">
      <c r="A1925" s="1"/>
      <c r="B1925" s="5" t="s">
        <v>16</v>
      </c>
      <c r="C1925" s="6"/>
      <c r="D1925" s="6"/>
      <c r="E1925" s="6"/>
      <c r="F1925" s="7" t="s">
        <v>16</v>
      </c>
      <c r="G1925" s="6"/>
      <c r="H1925" s="7" t="s">
        <v>16</v>
      </c>
      <c r="I1925" s="4" t="s">
        <v>101</v>
      </c>
      <c r="J1925" s="4" t="s">
        <v>297</v>
      </c>
      <c r="K1925" s="6">
        <v>30</v>
      </c>
      <c r="L1925" s="6">
        <v>14</v>
      </c>
      <c r="M1925" s="6">
        <v>16</v>
      </c>
      <c r="N1925" s="11">
        <v>11</v>
      </c>
      <c r="O1925" s="9">
        <v>36.700000000000003</v>
      </c>
      <c r="P1925" s="9">
        <v>-21.4</v>
      </c>
      <c r="Q1925" s="29" t="s">
        <v>2586</v>
      </c>
      <c r="R1925" s="29"/>
      <c r="S1925" s="33"/>
      <c r="T1925" s="43"/>
    </row>
    <row r="1926" spans="1:20" ht="42.75">
      <c r="A1926" s="1"/>
      <c r="B1926" s="5" t="s">
        <v>16</v>
      </c>
      <c r="C1926" s="6"/>
      <c r="D1926" s="6"/>
      <c r="E1926" s="6"/>
      <c r="F1926" s="7" t="s">
        <v>16</v>
      </c>
      <c r="G1926" s="6"/>
      <c r="H1926" s="7" t="s">
        <v>16</v>
      </c>
      <c r="I1926" s="4" t="s">
        <v>101</v>
      </c>
      <c r="J1926" s="4" t="s">
        <v>86</v>
      </c>
      <c r="K1926" s="6">
        <v>200</v>
      </c>
      <c r="L1926" s="6">
        <v>100</v>
      </c>
      <c r="M1926" s="6">
        <v>138</v>
      </c>
      <c r="N1926" s="11">
        <v>80</v>
      </c>
      <c r="O1926" s="9">
        <v>40</v>
      </c>
      <c r="P1926" s="9">
        <v>-20</v>
      </c>
      <c r="Q1926" s="29" t="s">
        <v>3184</v>
      </c>
      <c r="R1926" s="29"/>
      <c r="S1926" s="33"/>
      <c r="T1926" s="43"/>
    </row>
    <row r="1927" spans="1:20" ht="71.25">
      <c r="A1927" s="1"/>
      <c r="B1927" s="5" t="s">
        <v>16</v>
      </c>
      <c r="C1927" s="6"/>
      <c r="D1927" s="6"/>
      <c r="E1927" s="6"/>
      <c r="F1927" s="7" t="s">
        <v>16</v>
      </c>
      <c r="G1927" s="6"/>
      <c r="H1927" s="7" t="s">
        <v>16</v>
      </c>
      <c r="I1927" s="4" t="s">
        <v>2587</v>
      </c>
      <c r="J1927" s="4" t="s">
        <v>2588</v>
      </c>
      <c r="K1927" s="6">
        <v>5000</v>
      </c>
      <c r="L1927" s="6">
        <v>1500</v>
      </c>
      <c r="M1927" s="6">
        <v>7615</v>
      </c>
      <c r="N1927" s="11">
        <v>25300</v>
      </c>
      <c r="O1927" s="9">
        <v>506</v>
      </c>
      <c r="P1927" s="9">
        <v>1586.7</v>
      </c>
      <c r="Q1927" s="29" t="s">
        <v>3185</v>
      </c>
      <c r="R1927" s="29"/>
      <c r="S1927" s="33"/>
      <c r="T1927" s="43"/>
    </row>
    <row r="1928" spans="1:20" ht="28.5">
      <c r="A1928" s="1"/>
      <c r="B1928" s="5" t="s">
        <v>16</v>
      </c>
      <c r="C1928" s="6"/>
      <c r="D1928" s="6"/>
      <c r="E1928" s="6"/>
      <c r="F1928" s="7" t="s">
        <v>16</v>
      </c>
      <c r="G1928" s="6"/>
      <c r="H1928" s="7" t="s">
        <v>16</v>
      </c>
      <c r="I1928" s="4" t="s">
        <v>2589</v>
      </c>
      <c r="J1928" s="4" t="s">
        <v>2590</v>
      </c>
      <c r="K1928" s="6">
        <v>693</v>
      </c>
      <c r="L1928" s="6">
        <v>332</v>
      </c>
      <c r="M1928" s="6">
        <v>287</v>
      </c>
      <c r="N1928" s="11">
        <v>305</v>
      </c>
      <c r="O1928" s="9">
        <v>44</v>
      </c>
      <c r="P1928" s="9">
        <v>-8.1</v>
      </c>
      <c r="Q1928" s="29" t="s">
        <v>2591</v>
      </c>
      <c r="R1928" s="29"/>
      <c r="S1928" s="33"/>
      <c r="T1928" s="43"/>
    </row>
    <row r="1929" spans="1:20">
      <c r="A1929" s="1"/>
      <c r="B1929" s="5" t="s">
        <v>16</v>
      </c>
      <c r="C1929" s="6"/>
      <c r="D1929" s="6"/>
      <c r="E1929" s="6"/>
      <c r="F1929" s="7" t="s">
        <v>16</v>
      </c>
      <c r="G1929" s="6"/>
      <c r="H1929" s="7" t="s">
        <v>16</v>
      </c>
      <c r="I1929" s="4" t="s">
        <v>2589</v>
      </c>
      <c r="J1929" s="4" t="s">
        <v>2592</v>
      </c>
      <c r="K1929" s="6">
        <v>1940</v>
      </c>
      <c r="L1929" s="6">
        <v>930</v>
      </c>
      <c r="M1929" s="6">
        <v>829</v>
      </c>
      <c r="N1929" s="11">
        <v>902</v>
      </c>
      <c r="O1929" s="9">
        <v>46.5</v>
      </c>
      <c r="P1929" s="9">
        <v>-3</v>
      </c>
      <c r="Q1929" s="29" t="s">
        <v>3186</v>
      </c>
      <c r="R1929" s="29"/>
      <c r="S1929" s="33"/>
      <c r="T1929" s="43"/>
    </row>
    <row r="1930" spans="1:20" ht="28.5">
      <c r="A1930" s="1"/>
      <c r="B1930" s="5" t="s">
        <v>16</v>
      </c>
      <c r="C1930" s="6"/>
      <c r="D1930" s="6"/>
      <c r="E1930" s="6"/>
      <c r="F1930" s="7" t="s">
        <v>16</v>
      </c>
      <c r="G1930" s="6"/>
      <c r="H1930" s="7" t="s">
        <v>16</v>
      </c>
      <c r="I1930" s="4" t="s">
        <v>2593</v>
      </c>
      <c r="J1930" s="4" t="s">
        <v>2590</v>
      </c>
      <c r="K1930" s="6">
        <v>504</v>
      </c>
      <c r="L1930" s="6">
        <v>230</v>
      </c>
      <c r="M1930" s="6">
        <v>213</v>
      </c>
      <c r="N1930" s="11">
        <v>358</v>
      </c>
      <c r="O1930" s="9">
        <v>71</v>
      </c>
      <c r="P1930" s="9">
        <v>55.7</v>
      </c>
      <c r="Q1930" s="29" t="s">
        <v>3187</v>
      </c>
      <c r="R1930" s="29"/>
      <c r="S1930" s="33"/>
      <c r="T1930" s="43"/>
    </row>
    <row r="1931" spans="1:20" ht="28.5">
      <c r="A1931" s="1"/>
      <c r="B1931" s="5" t="s">
        <v>16</v>
      </c>
      <c r="C1931" s="6"/>
      <c r="D1931" s="6"/>
      <c r="E1931" s="6"/>
      <c r="F1931" s="7" t="s">
        <v>16</v>
      </c>
      <c r="G1931" s="6"/>
      <c r="H1931" s="7" t="s">
        <v>16</v>
      </c>
      <c r="I1931" s="4" t="s">
        <v>2593</v>
      </c>
      <c r="J1931" s="4" t="s">
        <v>2594</v>
      </c>
      <c r="K1931" s="6">
        <v>2280</v>
      </c>
      <c r="L1931" s="6">
        <v>1110</v>
      </c>
      <c r="M1931" s="6">
        <v>936</v>
      </c>
      <c r="N1931" s="11">
        <v>1318</v>
      </c>
      <c r="O1931" s="9">
        <v>57.8</v>
      </c>
      <c r="P1931" s="9">
        <v>18.7</v>
      </c>
      <c r="Q1931" s="29" t="s">
        <v>3187</v>
      </c>
      <c r="R1931" s="29"/>
      <c r="S1931" s="33"/>
      <c r="T1931" s="43"/>
    </row>
    <row r="1932" spans="1:20">
      <c r="A1932" s="1"/>
      <c r="B1932" s="5" t="s">
        <v>16</v>
      </c>
      <c r="C1932" s="6"/>
      <c r="D1932" s="6"/>
      <c r="E1932" s="6"/>
      <c r="F1932" s="7" t="s">
        <v>16</v>
      </c>
      <c r="G1932" s="6"/>
      <c r="H1932" s="7" t="s">
        <v>16</v>
      </c>
      <c r="I1932" s="4" t="s">
        <v>2595</v>
      </c>
      <c r="J1932" s="4" t="s">
        <v>2596</v>
      </c>
      <c r="K1932" s="6">
        <v>1649</v>
      </c>
      <c r="L1932" s="6">
        <v>791</v>
      </c>
      <c r="M1932" s="6">
        <v>737</v>
      </c>
      <c r="N1932" s="11">
        <v>755</v>
      </c>
      <c r="O1932" s="9">
        <v>45.8</v>
      </c>
      <c r="P1932" s="9">
        <v>-4.5999999999999996</v>
      </c>
      <c r="Q1932" s="29" t="s">
        <v>3186</v>
      </c>
      <c r="R1932" s="29"/>
      <c r="S1932" s="33"/>
      <c r="T1932" s="43"/>
    </row>
    <row r="1933" spans="1:20" ht="28.5">
      <c r="A1933" s="1"/>
      <c r="B1933" s="5" t="s">
        <v>16</v>
      </c>
      <c r="C1933" s="6"/>
      <c r="D1933" s="6"/>
      <c r="E1933" s="6"/>
      <c r="F1933" s="7" t="s">
        <v>16</v>
      </c>
      <c r="G1933" s="6"/>
      <c r="H1933" s="7" t="s">
        <v>16</v>
      </c>
      <c r="I1933" s="4" t="s">
        <v>2597</v>
      </c>
      <c r="J1933" s="4" t="s">
        <v>2598</v>
      </c>
      <c r="K1933" s="6">
        <v>1178</v>
      </c>
      <c r="L1933" s="6">
        <v>570</v>
      </c>
      <c r="M1933" s="6">
        <v>420</v>
      </c>
      <c r="N1933" s="11">
        <v>507</v>
      </c>
      <c r="O1933" s="9">
        <v>43</v>
      </c>
      <c r="P1933" s="9">
        <v>-11.1</v>
      </c>
      <c r="Q1933" s="29" t="s">
        <v>2591</v>
      </c>
      <c r="R1933" s="29"/>
      <c r="S1933" s="33"/>
      <c r="T1933" s="43"/>
    </row>
    <row r="1934" spans="1:20" ht="57">
      <c r="A1934" s="1"/>
      <c r="B1934" s="5" t="s">
        <v>16</v>
      </c>
      <c r="C1934" s="6"/>
      <c r="D1934" s="6"/>
      <c r="E1934" s="6"/>
      <c r="F1934" s="7" t="s">
        <v>16</v>
      </c>
      <c r="G1934" s="6"/>
      <c r="H1934" s="7" t="s">
        <v>16</v>
      </c>
      <c r="I1934" s="4" t="s">
        <v>2599</v>
      </c>
      <c r="J1934" s="4" t="s">
        <v>170</v>
      </c>
      <c r="K1934" s="6">
        <v>45000</v>
      </c>
      <c r="L1934" s="6">
        <v>25000</v>
      </c>
      <c r="M1934" s="6">
        <v>25150</v>
      </c>
      <c r="N1934" s="11">
        <v>22740</v>
      </c>
      <c r="O1934" s="9">
        <v>50.5</v>
      </c>
      <c r="P1934" s="9">
        <v>-9</v>
      </c>
      <c r="Q1934" s="29" t="s">
        <v>3188</v>
      </c>
      <c r="R1934" s="29"/>
      <c r="S1934" s="33"/>
      <c r="T1934" s="43"/>
    </row>
    <row r="1935" spans="1:20" ht="28.5">
      <c r="A1935" s="1"/>
      <c r="B1935" s="5" t="s">
        <v>16</v>
      </c>
      <c r="C1935" s="6"/>
      <c r="D1935" s="6"/>
      <c r="E1935" s="6"/>
      <c r="F1935" s="7" t="s">
        <v>16</v>
      </c>
      <c r="G1935" s="6"/>
      <c r="H1935" s="7" t="s">
        <v>16</v>
      </c>
      <c r="I1935" s="4" t="s">
        <v>2600</v>
      </c>
      <c r="J1935" s="4" t="s">
        <v>769</v>
      </c>
      <c r="K1935" s="6">
        <v>30</v>
      </c>
      <c r="L1935" s="6">
        <v>15</v>
      </c>
      <c r="M1935" s="6">
        <v>11</v>
      </c>
      <c r="N1935" s="11">
        <v>15</v>
      </c>
      <c r="O1935" s="9">
        <v>50</v>
      </c>
      <c r="P1935" s="9">
        <v>0</v>
      </c>
      <c r="Q1935" s="29" t="s">
        <v>16</v>
      </c>
      <c r="R1935" s="29"/>
      <c r="S1935" s="33"/>
      <c r="T1935" s="43"/>
    </row>
    <row r="1936" spans="1:20" ht="42.75">
      <c r="A1936" s="1"/>
      <c r="B1936" s="5" t="s">
        <v>16</v>
      </c>
      <c r="C1936" s="6"/>
      <c r="D1936" s="6"/>
      <c r="E1936" s="6"/>
      <c r="F1936" s="7" t="s">
        <v>16</v>
      </c>
      <c r="G1936" s="6"/>
      <c r="H1936" s="7" t="s">
        <v>16</v>
      </c>
      <c r="I1936" s="4" t="s">
        <v>2601</v>
      </c>
      <c r="J1936" s="4" t="s">
        <v>2602</v>
      </c>
      <c r="K1936" s="6">
        <v>100</v>
      </c>
      <c r="L1936" s="6">
        <v>45</v>
      </c>
      <c r="M1936" s="6">
        <v>50</v>
      </c>
      <c r="N1936" s="11">
        <v>50</v>
      </c>
      <c r="O1936" s="9">
        <v>50</v>
      </c>
      <c r="P1936" s="9">
        <v>11.1</v>
      </c>
      <c r="Q1936" s="29" t="s">
        <v>3189</v>
      </c>
      <c r="R1936" s="29"/>
      <c r="S1936" s="33"/>
      <c r="T1936" s="43"/>
    </row>
    <row r="1937" spans="1:20" ht="42.75">
      <c r="A1937" s="1"/>
      <c r="B1937" s="5" t="s">
        <v>16</v>
      </c>
      <c r="C1937" s="6"/>
      <c r="D1937" s="6"/>
      <c r="E1937" s="6"/>
      <c r="F1937" s="7" t="s">
        <v>16</v>
      </c>
      <c r="G1937" s="6"/>
      <c r="H1937" s="7" t="s">
        <v>16</v>
      </c>
      <c r="I1937" s="4" t="s">
        <v>2601</v>
      </c>
      <c r="J1937" s="4" t="s">
        <v>2603</v>
      </c>
      <c r="K1937" s="6">
        <v>620</v>
      </c>
      <c r="L1937" s="6">
        <v>310</v>
      </c>
      <c r="M1937" s="6">
        <v>319</v>
      </c>
      <c r="N1937" s="11">
        <v>372</v>
      </c>
      <c r="O1937" s="9">
        <v>60</v>
      </c>
      <c r="P1937" s="9">
        <v>20</v>
      </c>
      <c r="Q1937" s="29" t="s">
        <v>2604</v>
      </c>
      <c r="R1937" s="29"/>
      <c r="S1937" s="33"/>
      <c r="T1937" s="43"/>
    </row>
    <row r="1938" spans="1:20" s="23" customFormat="1" ht="45">
      <c r="A1938" s="19" t="s">
        <v>2605</v>
      </c>
      <c r="B1938" s="13" t="s">
        <v>16</v>
      </c>
      <c r="C1938" s="20"/>
      <c r="D1938" s="20"/>
      <c r="E1938" s="20"/>
      <c r="F1938" s="21" t="s">
        <v>16</v>
      </c>
      <c r="G1938" s="20"/>
      <c r="H1938" s="21" t="s">
        <v>16</v>
      </c>
      <c r="I1938" s="19" t="s">
        <v>16</v>
      </c>
      <c r="J1938" s="19" t="s">
        <v>16</v>
      </c>
      <c r="K1938" s="20"/>
      <c r="L1938" s="20"/>
      <c r="M1938" s="20"/>
      <c r="N1938" s="22"/>
      <c r="O1938" s="21" t="s">
        <v>16</v>
      </c>
      <c r="P1938" s="21" t="s">
        <v>16</v>
      </c>
      <c r="Q1938" s="35" t="s">
        <v>16</v>
      </c>
      <c r="R1938" s="35"/>
      <c r="S1938" s="34"/>
      <c r="T1938" s="42"/>
    </row>
    <row r="1939" spans="1:20" ht="28.5">
      <c r="A1939" s="4" t="s">
        <v>2606</v>
      </c>
      <c r="B1939" s="5" t="s">
        <v>570</v>
      </c>
      <c r="C1939" s="6">
        <v>14231483</v>
      </c>
      <c r="D1939" s="6">
        <v>17240166</v>
      </c>
      <c r="E1939" s="6">
        <v>3008683</v>
      </c>
      <c r="F1939" s="8">
        <v>21.1</v>
      </c>
      <c r="G1939" s="6">
        <v>45565443</v>
      </c>
      <c r="H1939" s="8">
        <v>37.799999999999997</v>
      </c>
      <c r="I1939" s="4" t="s">
        <v>16</v>
      </c>
      <c r="J1939" s="4" t="s">
        <v>16</v>
      </c>
      <c r="K1939" s="6"/>
      <c r="L1939" s="6"/>
      <c r="M1939" s="6"/>
      <c r="N1939" s="11"/>
      <c r="O1939" s="7" t="s">
        <v>16</v>
      </c>
      <c r="P1939" s="7" t="s">
        <v>16</v>
      </c>
      <c r="Q1939" s="29" t="s">
        <v>16</v>
      </c>
      <c r="R1939" s="29"/>
      <c r="S1939" s="33"/>
      <c r="T1939" s="43"/>
    </row>
    <row r="1940" spans="1:20" ht="28.5">
      <c r="A1940" s="1"/>
      <c r="B1940" s="5" t="s">
        <v>16</v>
      </c>
      <c r="C1940" s="6"/>
      <c r="D1940" s="6"/>
      <c r="E1940" s="6"/>
      <c r="F1940" s="7" t="s">
        <v>16</v>
      </c>
      <c r="G1940" s="6"/>
      <c r="H1940" s="7" t="s">
        <v>16</v>
      </c>
      <c r="I1940" s="4" t="s">
        <v>162</v>
      </c>
      <c r="J1940" s="4" t="s">
        <v>86</v>
      </c>
      <c r="K1940" s="6">
        <v>100</v>
      </c>
      <c r="L1940" s="6">
        <v>50</v>
      </c>
      <c r="M1940" s="6">
        <v>0</v>
      </c>
      <c r="N1940" s="11">
        <v>27</v>
      </c>
      <c r="O1940" s="9">
        <v>27</v>
      </c>
      <c r="P1940" s="9">
        <v>-46</v>
      </c>
      <c r="Q1940" s="29" t="s">
        <v>2607</v>
      </c>
      <c r="R1940" s="29"/>
      <c r="S1940" s="33"/>
      <c r="T1940" s="43"/>
    </row>
    <row r="1941" spans="1:20" ht="28.5">
      <c r="A1941" s="1"/>
      <c r="B1941" s="5" t="s">
        <v>16</v>
      </c>
      <c r="C1941" s="6"/>
      <c r="D1941" s="6"/>
      <c r="E1941" s="6"/>
      <c r="F1941" s="7" t="s">
        <v>16</v>
      </c>
      <c r="G1941" s="6"/>
      <c r="H1941" s="7" t="s">
        <v>16</v>
      </c>
      <c r="I1941" s="4" t="s">
        <v>2608</v>
      </c>
      <c r="J1941" s="4" t="s">
        <v>894</v>
      </c>
      <c r="K1941" s="6">
        <v>250000</v>
      </c>
      <c r="L1941" s="6">
        <v>125000</v>
      </c>
      <c r="M1941" s="6">
        <v>287940</v>
      </c>
      <c r="N1941" s="11">
        <v>145020</v>
      </c>
      <c r="O1941" s="9">
        <v>58</v>
      </c>
      <c r="P1941" s="9">
        <v>16</v>
      </c>
      <c r="Q1941" s="29" t="s">
        <v>2609</v>
      </c>
      <c r="R1941" s="29"/>
      <c r="S1941" s="33"/>
      <c r="T1941" s="43"/>
    </row>
    <row r="1942" spans="1:20" ht="28.5">
      <c r="A1942" s="1"/>
      <c r="B1942" s="5" t="s">
        <v>16</v>
      </c>
      <c r="C1942" s="6"/>
      <c r="D1942" s="6"/>
      <c r="E1942" s="6"/>
      <c r="F1942" s="7" t="s">
        <v>16</v>
      </c>
      <c r="G1942" s="6"/>
      <c r="H1942" s="7" t="s">
        <v>16</v>
      </c>
      <c r="I1942" s="4" t="s">
        <v>2608</v>
      </c>
      <c r="J1942" s="4" t="s">
        <v>2610</v>
      </c>
      <c r="K1942" s="6">
        <v>154800</v>
      </c>
      <c r="L1942" s="6">
        <v>76650</v>
      </c>
      <c r="M1942" s="6">
        <v>56738</v>
      </c>
      <c r="N1942" s="11">
        <v>67060</v>
      </c>
      <c r="O1942" s="9">
        <v>43.3</v>
      </c>
      <c r="P1942" s="9">
        <v>-12.5</v>
      </c>
      <c r="Q1942" s="29" t="s">
        <v>2611</v>
      </c>
      <c r="R1942" s="29"/>
      <c r="S1942" s="33"/>
      <c r="T1942" s="43"/>
    </row>
    <row r="1943" spans="1:20" ht="42.75">
      <c r="A1943" s="1"/>
      <c r="B1943" s="5" t="s">
        <v>16</v>
      </c>
      <c r="C1943" s="6"/>
      <c r="D1943" s="6"/>
      <c r="E1943" s="6"/>
      <c r="F1943" s="7" t="s">
        <v>16</v>
      </c>
      <c r="G1943" s="6"/>
      <c r="H1943" s="7" t="s">
        <v>16</v>
      </c>
      <c r="I1943" s="4" t="s">
        <v>1519</v>
      </c>
      <c r="J1943" s="4" t="s">
        <v>31</v>
      </c>
      <c r="K1943" s="6">
        <v>15</v>
      </c>
      <c r="L1943" s="6">
        <v>0</v>
      </c>
      <c r="M1943" s="28" t="s">
        <v>2973</v>
      </c>
      <c r="N1943" s="11">
        <v>1</v>
      </c>
      <c r="O1943" s="9">
        <v>6.7</v>
      </c>
      <c r="P1943" s="7" t="s">
        <v>18</v>
      </c>
      <c r="Q1943" s="29" t="s">
        <v>2612</v>
      </c>
      <c r="R1943" s="29"/>
      <c r="S1943" s="33"/>
      <c r="T1943" s="43"/>
    </row>
    <row r="1944" spans="1:20" ht="57">
      <c r="A1944" s="1"/>
      <c r="B1944" s="5" t="s">
        <v>16</v>
      </c>
      <c r="C1944" s="6"/>
      <c r="D1944" s="6"/>
      <c r="E1944" s="6"/>
      <c r="F1944" s="7" t="s">
        <v>16</v>
      </c>
      <c r="G1944" s="6"/>
      <c r="H1944" s="7" t="s">
        <v>16</v>
      </c>
      <c r="I1944" s="4" t="s">
        <v>2613</v>
      </c>
      <c r="J1944" s="4" t="s">
        <v>894</v>
      </c>
      <c r="K1944" s="6">
        <v>33000</v>
      </c>
      <c r="L1944" s="6">
        <v>15000</v>
      </c>
      <c r="M1944" s="6">
        <v>8632</v>
      </c>
      <c r="N1944" s="11">
        <v>11533</v>
      </c>
      <c r="O1944" s="9">
        <v>34.9</v>
      </c>
      <c r="P1944" s="9">
        <v>-23.1</v>
      </c>
      <c r="Q1944" s="29" t="s">
        <v>2614</v>
      </c>
      <c r="R1944" s="29"/>
      <c r="S1944" s="33"/>
      <c r="T1944" s="43"/>
    </row>
    <row r="1945" spans="1:20" ht="42.75">
      <c r="A1945" s="4" t="s">
        <v>2615</v>
      </c>
      <c r="B1945" s="5" t="s">
        <v>570</v>
      </c>
      <c r="C1945" s="6">
        <v>28441473</v>
      </c>
      <c r="D1945" s="6">
        <v>34221292</v>
      </c>
      <c r="E1945" s="6">
        <v>5779819</v>
      </c>
      <c r="F1945" s="8">
        <v>20.3</v>
      </c>
      <c r="G1945" s="6">
        <v>93807684</v>
      </c>
      <c r="H1945" s="8">
        <v>36.5</v>
      </c>
      <c r="I1945" s="4" t="s">
        <v>16</v>
      </c>
      <c r="J1945" s="4" t="s">
        <v>16</v>
      </c>
      <c r="K1945" s="6"/>
      <c r="L1945" s="6"/>
      <c r="M1945" s="6"/>
      <c r="N1945" s="11"/>
      <c r="O1945" s="7" t="s">
        <v>16</v>
      </c>
      <c r="P1945" s="7" t="s">
        <v>16</v>
      </c>
      <c r="Q1945" s="29" t="s">
        <v>16</v>
      </c>
      <c r="R1945" s="29"/>
      <c r="S1945" s="33"/>
      <c r="T1945" s="43"/>
    </row>
    <row r="1946" spans="1:20" ht="28.5">
      <c r="A1946" s="1"/>
      <c r="B1946" s="5" t="s">
        <v>16</v>
      </c>
      <c r="C1946" s="6"/>
      <c r="D1946" s="6"/>
      <c r="E1946" s="6"/>
      <c r="F1946" s="7" t="s">
        <v>16</v>
      </c>
      <c r="G1946" s="6"/>
      <c r="H1946" s="7" t="s">
        <v>16</v>
      </c>
      <c r="I1946" s="4" t="s">
        <v>162</v>
      </c>
      <c r="J1946" s="4" t="s">
        <v>86</v>
      </c>
      <c r="K1946" s="6">
        <v>600</v>
      </c>
      <c r="L1946" s="6">
        <v>333</v>
      </c>
      <c r="M1946" s="6">
        <v>309</v>
      </c>
      <c r="N1946" s="11">
        <v>357</v>
      </c>
      <c r="O1946" s="9">
        <v>59.5</v>
      </c>
      <c r="P1946" s="9">
        <v>7.2</v>
      </c>
      <c r="Q1946" s="29" t="s">
        <v>2616</v>
      </c>
      <c r="R1946" s="29"/>
      <c r="S1946" s="33"/>
      <c r="T1946" s="43"/>
    </row>
    <row r="1947" spans="1:20" ht="28.5">
      <c r="A1947" s="1"/>
      <c r="B1947" s="5" t="s">
        <v>16</v>
      </c>
      <c r="C1947" s="6"/>
      <c r="D1947" s="6"/>
      <c r="E1947" s="6"/>
      <c r="F1947" s="7" t="s">
        <v>16</v>
      </c>
      <c r="G1947" s="6"/>
      <c r="H1947" s="7" t="s">
        <v>16</v>
      </c>
      <c r="I1947" s="4" t="s">
        <v>2608</v>
      </c>
      <c r="J1947" s="4" t="s">
        <v>2610</v>
      </c>
      <c r="K1947" s="6">
        <v>135467</v>
      </c>
      <c r="L1947" s="6">
        <v>59782</v>
      </c>
      <c r="M1947" s="6">
        <v>83079</v>
      </c>
      <c r="N1947" s="11">
        <v>62081</v>
      </c>
      <c r="O1947" s="9">
        <v>45.8</v>
      </c>
      <c r="P1947" s="9">
        <v>3.8</v>
      </c>
      <c r="Q1947" s="29"/>
      <c r="R1947" s="29"/>
      <c r="S1947" s="33"/>
      <c r="T1947" s="43"/>
    </row>
    <row r="1948" spans="1:20" ht="28.5">
      <c r="A1948" s="1"/>
      <c r="B1948" s="5" t="s">
        <v>16</v>
      </c>
      <c r="C1948" s="6"/>
      <c r="D1948" s="6"/>
      <c r="E1948" s="6"/>
      <c r="F1948" s="7" t="s">
        <v>16</v>
      </c>
      <c r="G1948" s="6"/>
      <c r="H1948" s="7" t="s">
        <v>16</v>
      </c>
      <c r="I1948" s="4" t="s">
        <v>2617</v>
      </c>
      <c r="J1948" s="4" t="s">
        <v>2618</v>
      </c>
      <c r="K1948" s="6">
        <v>1417</v>
      </c>
      <c r="L1948" s="6">
        <v>618</v>
      </c>
      <c r="M1948" s="6">
        <v>314</v>
      </c>
      <c r="N1948" s="11">
        <v>623</v>
      </c>
      <c r="O1948" s="9">
        <v>44</v>
      </c>
      <c r="P1948" s="9">
        <v>0.8</v>
      </c>
      <c r="Q1948" s="29" t="s">
        <v>2619</v>
      </c>
      <c r="R1948" s="29"/>
      <c r="S1948" s="33"/>
      <c r="T1948" s="43"/>
    </row>
    <row r="1949" spans="1:20">
      <c r="A1949" s="1"/>
      <c r="B1949" s="5" t="s">
        <v>16</v>
      </c>
      <c r="C1949" s="6"/>
      <c r="D1949" s="6"/>
      <c r="E1949" s="6"/>
      <c r="F1949" s="7" t="s">
        <v>16</v>
      </c>
      <c r="G1949" s="6"/>
      <c r="H1949" s="7" t="s">
        <v>16</v>
      </c>
      <c r="I1949" s="4" t="s">
        <v>2620</v>
      </c>
      <c r="J1949" s="4" t="s">
        <v>2610</v>
      </c>
      <c r="K1949" s="6">
        <v>115279</v>
      </c>
      <c r="L1949" s="6">
        <v>59190</v>
      </c>
      <c r="M1949" s="6">
        <v>81429</v>
      </c>
      <c r="N1949" s="11">
        <v>83713</v>
      </c>
      <c r="O1949" s="9">
        <v>72.599999999999994</v>
      </c>
      <c r="P1949" s="9">
        <v>41.4</v>
      </c>
      <c r="Q1949" s="29"/>
      <c r="R1949" s="29"/>
      <c r="S1949" s="33"/>
      <c r="T1949" s="43"/>
    </row>
    <row r="1950" spans="1:20" ht="42.75">
      <c r="A1950" s="1"/>
      <c r="B1950" s="5" t="s">
        <v>16</v>
      </c>
      <c r="C1950" s="6"/>
      <c r="D1950" s="6"/>
      <c r="E1950" s="6"/>
      <c r="F1950" s="7" t="s">
        <v>16</v>
      </c>
      <c r="G1950" s="6"/>
      <c r="H1950" s="7" t="s">
        <v>16</v>
      </c>
      <c r="I1950" s="4" t="s">
        <v>1519</v>
      </c>
      <c r="J1950" s="4" t="s">
        <v>31</v>
      </c>
      <c r="K1950" s="6">
        <v>213</v>
      </c>
      <c r="L1950" s="6">
        <v>91</v>
      </c>
      <c r="M1950" s="6">
        <v>140</v>
      </c>
      <c r="N1950" s="11">
        <v>127</v>
      </c>
      <c r="O1950" s="9">
        <v>59.6</v>
      </c>
      <c r="P1950" s="9">
        <v>39.6</v>
      </c>
      <c r="Q1950" s="29" t="s">
        <v>2621</v>
      </c>
      <c r="R1950" s="29"/>
      <c r="S1950" s="33"/>
      <c r="T1950" s="43"/>
    </row>
    <row r="1951" spans="1:20" ht="28.5">
      <c r="A1951" s="4" t="s">
        <v>2622</v>
      </c>
      <c r="B1951" s="5" t="s">
        <v>570</v>
      </c>
      <c r="C1951" s="6">
        <v>11102534</v>
      </c>
      <c r="D1951" s="6">
        <v>13046158</v>
      </c>
      <c r="E1951" s="6">
        <v>1943624</v>
      </c>
      <c r="F1951" s="8">
        <v>17.5</v>
      </c>
      <c r="G1951" s="6">
        <v>33717945</v>
      </c>
      <c r="H1951" s="8">
        <v>38.700000000000003</v>
      </c>
      <c r="I1951" s="4" t="s">
        <v>16</v>
      </c>
      <c r="J1951" s="4" t="s">
        <v>16</v>
      </c>
      <c r="K1951" s="6"/>
      <c r="L1951" s="6"/>
      <c r="M1951" s="6"/>
      <c r="N1951" s="11"/>
      <c r="O1951" s="7" t="s">
        <v>16</v>
      </c>
      <c r="P1951" s="7" t="s">
        <v>16</v>
      </c>
      <c r="Q1951" s="29" t="s">
        <v>16</v>
      </c>
      <c r="R1951" s="29"/>
      <c r="S1951" s="33"/>
      <c r="T1951" s="43"/>
    </row>
    <row r="1952" spans="1:20" ht="71.25">
      <c r="A1952" s="1"/>
      <c r="B1952" s="5" t="s">
        <v>16</v>
      </c>
      <c r="C1952" s="6"/>
      <c r="D1952" s="6"/>
      <c r="E1952" s="6"/>
      <c r="F1952" s="7" t="s">
        <v>16</v>
      </c>
      <c r="G1952" s="6"/>
      <c r="H1952" s="7" t="s">
        <v>16</v>
      </c>
      <c r="I1952" s="4" t="s">
        <v>2623</v>
      </c>
      <c r="J1952" s="4" t="s">
        <v>170</v>
      </c>
      <c r="K1952" s="6">
        <v>4800</v>
      </c>
      <c r="L1952" s="6">
        <v>2400</v>
      </c>
      <c r="M1952" s="6">
        <v>2906</v>
      </c>
      <c r="N1952" s="11">
        <v>472</v>
      </c>
      <c r="O1952" s="9">
        <v>9.8000000000000007</v>
      </c>
      <c r="P1952" s="9">
        <v>-80.3</v>
      </c>
      <c r="Q1952" s="29" t="s">
        <v>2624</v>
      </c>
      <c r="R1952" s="29"/>
      <c r="S1952" s="33"/>
      <c r="T1952" s="43"/>
    </row>
    <row r="1953" spans="1:20" ht="28.5">
      <c r="A1953" s="1"/>
      <c r="B1953" s="5" t="s">
        <v>16</v>
      </c>
      <c r="C1953" s="6"/>
      <c r="D1953" s="6"/>
      <c r="E1953" s="6"/>
      <c r="F1953" s="7" t="s">
        <v>16</v>
      </c>
      <c r="G1953" s="6"/>
      <c r="H1953" s="7" t="s">
        <v>16</v>
      </c>
      <c r="I1953" s="4" t="s">
        <v>162</v>
      </c>
      <c r="J1953" s="4" t="s">
        <v>86</v>
      </c>
      <c r="K1953" s="6">
        <v>265</v>
      </c>
      <c r="L1953" s="6">
        <v>130</v>
      </c>
      <c r="M1953" s="6">
        <v>397</v>
      </c>
      <c r="N1953" s="11">
        <v>125</v>
      </c>
      <c r="O1953" s="9">
        <v>47.2</v>
      </c>
      <c r="P1953" s="9">
        <v>-3.8</v>
      </c>
      <c r="Q1953" s="29" t="s">
        <v>2625</v>
      </c>
      <c r="R1953" s="29"/>
      <c r="S1953" s="33"/>
      <c r="T1953" s="43"/>
    </row>
    <row r="1954" spans="1:20" ht="42.75">
      <c r="A1954" s="1"/>
      <c r="B1954" s="5" t="s">
        <v>16</v>
      </c>
      <c r="C1954" s="6"/>
      <c r="D1954" s="6"/>
      <c r="E1954" s="6"/>
      <c r="F1954" s="7" t="s">
        <v>16</v>
      </c>
      <c r="G1954" s="6"/>
      <c r="H1954" s="7" t="s">
        <v>16</v>
      </c>
      <c r="I1954" s="4" t="s">
        <v>2608</v>
      </c>
      <c r="J1954" s="4" t="s">
        <v>2610</v>
      </c>
      <c r="K1954" s="6">
        <v>700000</v>
      </c>
      <c r="L1954" s="6">
        <v>300000</v>
      </c>
      <c r="M1954" s="6">
        <v>191360</v>
      </c>
      <c r="N1954" s="11">
        <v>100000</v>
      </c>
      <c r="O1954" s="9">
        <v>14.3</v>
      </c>
      <c r="P1954" s="9">
        <v>-66.7</v>
      </c>
      <c r="Q1954" s="29" t="s">
        <v>2626</v>
      </c>
      <c r="R1954" s="29"/>
      <c r="S1954" s="33"/>
      <c r="T1954" s="43"/>
    </row>
    <row r="1955" spans="1:20" ht="42.75">
      <c r="A1955" s="1"/>
      <c r="B1955" s="5" t="s">
        <v>16</v>
      </c>
      <c r="C1955" s="6"/>
      <c r="D1955" s="6"/>
      <c r="E1955" s="6"/>
      <c r="F1955" s="7" t="s">
        <v>16</v>
      </c>
      <c r="G1955" s="6"/>
      <c r="H1955" s="7" t="s">
        <v>16</v>
      </c>
      <c r="I1955" s="4" t="s">
        <v>2620</v>
      </c>
      <c r="J1955" s="4" t="s">
        <v>2610</v>
      </c>
      <c r="K1955" s="6">
        <v>46500</v>
      </c>
      <c r="L1955" s="6">
        <v>23250</v>
      </c>
      <c r="M1955" s="6">
        <v>20304</v>
      </c>
      <c r="N1955" s="11">
        <v>19615</v>
      </c>
      <c r="O1955" s="9">
        <v>42.2</v>
      </c>
      <c r="P1955" s="9">
        <v>-15.6</v>
      </c>
      <c r="Q1955" s="29" t="s">
        <v>2627</v>
      </c>
      <c r="R1955" s="29"/>
      <c r="S1955" s="33"/>
      <c r="T1955" s="43"/>
    </row>
    <row r="1956" spans="1:20" ht="57">
      <c r="A1956" s="1"/>
      <c r="B1956" s="5" t="s">
        <v>16</v>
      </c>
      <c r="C1956" s="6"/>
      <c r="D1956" s="6"/>
      <c r="E1956" s="6"/>
      <c r="F1956" s="7" t="s">
        <v>16</v>
      </c>
      <c r="G1956" s="6"/>
      <c r="H1956" s="7" t="s">
        <v>16</v>
      </c>
      <c r="I1956" s="4" t="s">
        <v>1519</v>
      </c>
      <c r="J1956" s="4" t="s">
        <v>31</v>
      </c>
      <c r="K1956" s="6">
        <v>45</v>
      </c>
      <c r="L1956" s="6">
        <v>11</v>
      </c>
      <c r="M1956" s="6">
        <v>18</v>
      </c>
      <c r="N1956" s="11">
        <v>17</v>
      </c>
      <c r="O1956" s="9">
        <v>37.799999999999997</v>
      </c>
      <c r="P1956" s="9">
        <v>54.5</v>
      </c>
      <c r="Q1956" s="29" t="s">
        <v>2628</v>
      </c>
      <c r="R1956" s="29"/>
      <c r="S1956" s="33"/>
      <c r="T1956" s="43"/>
    </row>
    <row r="1957" spans="1:20" ht="57">
      <c r="A1957" s="4" t="s">
        <v>2629</v>
      </c>
      <c r="B1957" s="5" t="s">
        <v>570</v>
      </c>
      <c r="C1957" s="6">
        <v>12671412</v>
      </c>
      <c r="D1957" s="6">
        <v>14731946</v>
      </c>
      <c r="E1957" s="6">
        <v>2060534</v>
      </c>
      <c r="F1957" s="8">
        <v>16.3</v>
      </c>
      <c r="G1957" s="6">
        <v>39484050</v>
      </c>
      <c r="H1957" s="8">
        <v>37.299999999999997</v>
      </c>
      <c r="I1957" s="4" t="s">
        <v>16</v>
      </c>
      <c r="J1957" s="4" t="s">
        <v>16</v>
      </c>
      <c r="K1957" s="6"/>
      <c r="L1957" s="6"/>
      <c r="M1957" s="6"/>
      <c r="N1957" s="11"/>
      <c r="O1957" s="7" t="s">
        <v>16</v>
      </c>
      <c r="P1957" s="7" t="s">
        <v>16</v>
      </c>
      <c r="Q1957" s="29" t="s">
        <v>16</v>
      </c>
      <c r="R1957" s="29"/>
      <c r="S1957" s="33"/>
      <c r="T1957" s="43"/>
    </row>
    <row r="1958" spans="1:20">
      <c r="A1958" s="1"/>
      <c r="B1958" s="5" t="s">
        <v>16</v>
      </c>
      <c r="C1958" s="6"/>
      <c r="D1958" s="6"/>
      <c r="E1958" s="6"/>
      <c r="F1958" s="7" t="s">
        <v>16</v>
      </c>
      <c r="G1958" s="6"/>
      <c r="H1958" s="7" t="s">
        <v>16</v>
      </c>
      <c r="I1958" s="4" t="s">
        <v>162</v>
      </c>
      <c r="J1958" s="4" t="s">
        <v>86</v>
      </c>
      <c r="K1958" s="6">
        <v>160</v>
      </c>
      <c r="L1958" s="6">
        <v>47</v>
      </c>
      <c r="M1958" s="6">
        <v>69</v>
      </c>
      <c r="N1958" s="11">
        <v>166</v>
      </c>
      <c r="O1958" s="9">
        <v>103.8</v>
      </c>
      <c r="P1958" s="9">
        <v>253.2</v>
      </c>
      <c r="Q1958" s="29" t="s">
        <v>2630</v>
      </c>
      <c r="R1958" s="29"/>
      <c r="S1958" s="33"/>
      <c r="T1958" s="43"/>
    </row>
    <row r="1959" spans="1:20" ht="28.5">
      <c r="A1959" s="1"/>
      <c r="B1959" s="5" t="s">
        <v>16</v>
      </c>
      <c r="C1959" s="6"/>
      <c r="D1959" s="6"/>
      <c r="E1959" s="6"/>
      <c r="F1959" s="7" t="s">
        <v>16</v>
      </c>
      <c r="G1959" s="6"/>
      <c r="H1959" s="7" t="s">
        <v>16</v>
      </c>
      <c r="I1959" s="4" t="s">
        <v>2608</v>
      </c>
      <c r="J1959" s="4" t="s">
        <v>2610</v>
      </c>
      <c r="K1959" s="6">
        <v>95000</v>
      </c>
      <c r="L1959" s="6">
        <v>45000</v>
      </c>
      <c r="M1959" s="6">
        <v>55076</v>
      </c>
      <c r="N1959" s="11">
        <v>44066</v>
      </c>
      <c r="O1959" s="9">
        <v>46.4</v>
      </c>
      <c r="P1959" s="9">
        <v>-2.1</v>
      </c>
      <c r="Q1959" s="29"/>
      <c r="R1959" s="29"/>
      <c r="S1959" s="33"/>
      <c r="T1959" s="43"/>
    </row>
    <row r="1960" spans="1:20">
      <c r="A1960" s="1"/>
      <c r="B1960" s="5" t="s">
        <v>16</v>
      </c>
      <c r="C1960" s="6"/>
      <c r="D1960" s="6"/>
      <c r="E1960" s="6"/>
      <c r="F1960" s="7" t="s">
        <v>16</v>
      </c>
      <c r="G1960" s="6"/>
      <c r="H1960" s="7" t="s">
        <v>16</v>
      </c>
      <c r="I1960" s="4" t="s">
        <v>2620</v>
      </c>
      <c r="J1960" s="4" t="s">
        <v>2610</v>
      </c>
      <c r="K1960" s="6">
        <v>25650</v>
      </c>
      <c r="L1960" s="6">
        <v>12575</v>
      </c>
      <c r="M1960" s="6">
        <v>15911</v>
      </c>
      <c r="N1960" s="11">
        <v>11921</v>
      </c>
      <c r="O1960" s="9">
        <v>46.5</v>
      </c>
      <c r="P1960" s="9">
        <v>-5.2</v>
      </c>
      <c r="Q1960" s="29"/>
      <c r="R1960" s="29"/>
      <c r="S1960" s="33"/>
      <c r="T1960" s="43"/>
    </row>
    <row r="1961" spans="1:20" ht="28.5">
      <c r="A1961" s="1"/>
      <c r="B1961" s="5" t="s">
        <v>16</v>
      </c>
      <c r="C1961" s="6"/>
      <c r="D1961" s="6"/>
      <c r="E1961" s="6"/>
      <c r="F1961" s="7" t="s">
        <v>16</v>
      </c>
      <c r="G1961" s="6"/>
      <c r="H1961" s="7" t="s">
        <v>16</v>
      </c>
      <c r="I1961" s="4" t="s">
        <v>1519</v>
      </c>
      <c r="J1961" s="4" t="s">
        <v>31</v>
      </c>
      <c r="K1961" s="6">
        <v>24</v>
      </c>
      <c r="L1961" s="6">
        <v>13</v>
      </c>
      <c r="M1961" s="6">
        <v>17</v>
      </c>
      <c r="N1961" s="11">
        <v>17</v>
      </c>
      <c r="O1961" s="9">
        <v>70.8</v>
      </c>
      <c r="P1961" s="9">
        <v>30.8</v>
      </c>
      <c r="Q1961" s="29" t="s">
        <v>2631</v>
      </c>
      <c r="R1961" s="29"/>
      <c r="S1961" s="33"/>
      <c r="T1961" s="43"/>
    </row>
    <row r="1962" spans="1:20" ht="28.5">
      <c r="A1962" s="1"/>
      <c r="B1962" s="5" t="s">
        <v>16</v>
      </c>
      <c r="C1962" s="6"/>
      <c r="D1962" s="6"/>
      <c r="E1962" s="6"/>
      <c r="F1962" s="7" t="s">
        <v>16</v>
      </c>
      <c r="G1962" s="6"/>
      <c r="H1962" s="7" t="s">
        <v>16</v>
      </c>
      <c r="I1962" s="4" t="s">
        <v>2632</v>
      </c>
      <c r="J1962" s="4" t="s">
        <v>894</v>
      </c>
      <c r="K1962" s="6">
        <v>160000</v>
      </c>
      <c r="L1962" s="6">
        <v>0</v>
      </c>
      <c r="M1962" s="6">
        <v>0</v>
      </c>
      <c r="N1962" s="11">
        <v>0</v>
      </c>
      <c r="O1962" s="7" t="s">
        <v>18</v>
      </c>
      <c r="P1962" s="9">
        <v>0</v>
      </c>
      <c r="Q1962" s="29" t="s">
        <v>16</v>
      </c>
      <c r="R1962" s="29"/>
      <c r="S1962" s="33"/>
      <c r="T1962" s="43"/>
    </row>
    <row r="1963" spans="1:20">
      <c r="A1963" s="1"/>
      <c r="B1963" s="5" t="s">
        <v>16</v>
      </c>
      <c r="C1963" s="6"/>
      <c r="D1963" s="6"/>
      <c r="E1963" s="6"/>
      <c r="F1963" s="7" t="s">
        <v>16</v>
      </c>
      <c r="G1963" s="6"/>
      <c r="H1963" s="7" t="s">
        <v>16</v>
      </c>
      <c r="I1963" s="4" t="s">
        <v>2613</v>
      </c>
      <c r="J1963" s="4" t="s">
        <v>894</v>
      </c>
      <c r="K1963" s="6">
        <v>100</v>
      </c>
      <c r="L1963" s="6">
        <v>40</v>
      </c>
      <c r="M1963" s="6">
        <v>50</v>
      </c>
      <c r="N1963" s="11">
        <v>43</v>
      </c>
      <c r="O1963" s="9">
        <v>43</v>
      </c>
      <c r="P1963" s="9">
        <v>7.5</v>
      </c>
      <c r="Q1963" s="29" t="s">
        <v>2633</v>
      </c>
      <c r="R1963" s="29"/>
      <c r="S1963" s="33"/>
      <c r="T1963" s="43"/>
    </row>
    <row r="1964" spans="1:20" ht="28.5">
      <c r="A1964" s="4" t="s">
        <v>2634</v>
      </c>
      <c r="B1964" s="5" t="s">
        <v>570</v>
      </c>
      <c r="C1964" s="6">
        <v>5004588</v>
      </c>
      <c r="D1964" s="6">
        <v>5498026</v>
      </c>
      <c r="E1964" s="6">
        <v>493438</v>
      </c>
      <c r="F1964" s="8">
        <v>9.9</v>
      </c>
      <c r="G1964" s="6">
        <v>15500856</v>
      </c>
      <c r="H1964" s="8">
        <v>35.5</v>
      </c>
      <c r="I1964" s="4" t="s">
        <v>16</v>
      </c>
      <c r="J1964" s="4" t="s">
        <v>16</v>
      </c>
      <c r="K1964" s="6"/>
      <c r="L1964" s="6"/>
      <c r="M1964" s="6"/>
      <c r="N1964" s="11"/>
      <c r="O1964" s="7" t="s">
        <v>16</v>
      </c>
      <c r="P1964" s="7" t="s">
        <v>16</v>
      </c>
      <c r="Q1964" s="29" t="s">
        <v>16</v>
      </c>
      <c r="R1964" s="29"/>
      <c r="S1964" s="33"/>
      <c r="T1964" s="43"/>
    </row>
    <row r="1965" spans="1:20" ht="28.5">
      <c r="A1965" s="1"/>
      <c r="B1965" s="5" t="s">
        <v>16</v>
      </c>
      <c r="C1965" s="6"/>
      <c r="D1965" s="6"/>
      <c r="E1965" s="6"/>
      <c r="F1965" s="7" t="s">
        <v>16</v>
      </c>
      <c r="G1965" s="6"/>
      <c r="H1965" s="7" t="s">
        <v>16</v>
      </c>
      <c r="I1965" s="4" t="s">
        <v>162</v>
      </c>
      <c r="J1965" s="4" t="s">
        <v>86</v>
      </c>
      <c r="K1965" s="6">
        <v>15</v>
      </c>
      <c r="L1965" s="6">
        <v>15</v>
      </c>
      <c r="M1965" s="6">
        <v>8</v>
      </c>
      <c r="N1965" s="11">
        <v>9</v>
      </c>
      <c r="O1965" s="9">
        <v>60</v>
      </c>
      <c r="P1965" s="9">
        <v>-40</v>
      </c>
      <c r="Q1965" s="29" t="s">
        <v>2635</v>
      </c>
      <c r="R1965" s="29"/>
      <c r="S1965" s="33"/>
      <c r="T1965" s="43"/>
    </row>
    <row r="1966" spans="1:20">
      <c r="A1966" s="1"/>
      <c r="B1966" s="5" t="s">
        <v>16</v>
      </c>
      <c r="C1966" s="6"/>
      <c r="D1966" s="6"/>
      <c r="E1966" s="6"/>
      <c r="F1966" s="7" t="s">
        <v>16</v>
      </c>
      <c r="G1966" s="6"/>
      <c r="H1966" s="7" t="s">
        <v>16</v>
      </c>
      <c r="I1966" s="4" t="s">
        <v>1519</v>
      </c>
      <c r="J1966" s="4" t="s">
        <v>31</v>
      </c>
      <c r="K1966" s="6">
        <v>4</v>
      </c>
      <c r="L1966" s="6">
        <v>2</v>
      </c>
      <c r="M1966" s="6">
        <v>1</v>
      </c>
      <c r="N1966" s="11">
        <v>1</v>
      </c>
      <c r="O1966" s="9">
        <v>25</v>
      </c>
      <c r="P1966" s="9">
        <v>-50</v>
      </c>
      <c r="Q1966" s="29" t="s">
        <v>2636</v>
      </c>
      <c r="R1966" s="29"/>
      <c r="S1966" s="33"/>
      <c r="T1966" s="43"/>
    </row>
    <row r="1967" spans="1:20" ht="28.5">
      <c r="A1967" s="1"/>
      <c r="B1967" s="5" t="s">
        <v>16</v>
      </c>
      <c r="C1967" s="6"/>
      <c r="D1967" s="6"/>
      <c r="E1967" s="6"/>
      <c r="F1967" s="7" t="s">
        <v>16</v>
      </c>
      <c r="G1967" s="6"/>
      <c r="H1967" s="7" t="s">
        <v>16</v>
      </c>
      <c r="I1967" s="4" t="s">
        <v>2637</v>
      </c>
      <c r="J1967" s="4" t="s">
        <v>1487</v>
      </c>
      <c r="K1967" s="6">
        <v>110</v>
      </c>
      <c r="L1967" s="6">
        <v>50</v>
      </c>
      <c r="M1967" s="6">
        <v>111</v>
      </c>
      <c r="N1967" s="11">
        <v>83</v>
      </c>
      <c r="O1967" s="9">
        <v>75.5</v>
      </c>
      <c r="P1967" s="9">
        <v>66</v>
      </c>
      <c r="Q1967" s="29"/>
      <c r="R1967" s="29"/>
      <c r="S1967" s="33"/>
      <c r="T1967" s="43"/>
    </row>
    <row r="1968" spans="1:20" ht="28.5">
      <c r="A1968" s="1"/>
      <c r="B1968" s="5" t="s">
        <v>16</v>
      </c>
      <c r="C1968" s="6"/>
      <c r="D1968" s="6"/>
      <c r="E1968" s="6"/>
      <c r="F1968" s="7" t="s">
        <v>16</v>
      </c>
      <c r="G1968" s="6"/>
      <c r="H1968" s="7" t="s">
        <v>16</v>
      </c>
      <c r="I1968" s="4" t="s">
        <v>2638</v>
      </c>
      <c r="J1968" s="4" t="s">
        <v>2639</v>
      </c>
      <c r="K1968" s="6">
        <v>2</v>
      </c>
      <c r="L1968" s="6">
        <v>0</v>
      </c>
      <c r="M1968" s="28" t="s">
        <v>2973</v>
      </c>
      <c r="N1968" s="11">
        <v>0</v>
      </c>
      <c r="O1968" s="7" t="s">
        <v>18</v>
      </c>
      <c r="P1968" s="9">
        <v>0</v>
      </c>
      <c r="Q1968" s="29" t="s">
        <v>16</v>
      </c>
      <c r="R1968" s="29"/>
      <c r="S1968" s="33"/>
      <c r="T1968" s="43"/>
    </row>
    <row r="1969" spans="1:20" ht="28.5">
      <c r="A1969" s="4" t="s">
        <v>2640</v>
      </c>
      <c r="B1969" s="5" t="s">
        <v>570</v>
      </c>
      <c r="C1969" s="6">
        <v>7885132</v>
      </c>
      <c r="D1969" s="6">
        <v>9653640</v>
      </c>
      <c r="E1969" s="6">
        <v>1768508</v>
      </c>
      <c r="F1969" s="8">
        <v>22.4</v>
      </c>
      <c r="G1969" s="6">
        <v>26238784</v>
      </c>
      <c r="H1969" s="8">
        <v>36.799999999999997</v>
      </c>
      <c r="I1969" s="4" t="s">
        <v>16</v>
      </c>
      <c r="J1969" s="4" t="s">
        <v>16</v>
      </c>
      <c r="K1969" s="6"/>
      <c r="L1969" s="6"/>
      <c r="M1969" s="6"/>
      <c r="N1969" s="11"/>
      <c r="O1969" s="7" t="s">
        <v>16</v>
      </c>
      <c r="P1969" s="7" t="s">
        <v>16</v>
      </c>
      <c r="Q1969" s="29" t="s">
        <v>16</v>
      </c>
      <c r="R1969" s="29"/>
      <c r="S1969" s="33"/>
      <c r="T1969" s="43"/>
    </row>
    <row r="1970" spans="1:20" ht="42.75">
      <c r="A1970" s="1"/>
      <c r="B1970" s="5" t="s">
        <v>16</v>
      </c>
      <c r="C1970" s="6"/>
      <c r="D1970" s="6"/>
      <c r="E1970" s="6"/>
      <c r="F1970" s="7" t="s">
        <v>16</v>
      </c>
      <c r="G1970" s="6"/>
      <c r="H1970" s="7" t="s">
        <v>16</v>
      </c>
      <c r="I1970" s="4" t="s">
        <v>162</v>
      </c>
      <c r="J1970" s="4" t="s">
        <v>86</v>
      </c>
      <c r="K1970" s="6">
        <v>385</v>
      </c>
      <c r="L1970" s="6">
        <v>255</v>
      </c>
      <c r="M1970" s="6">
        <v>11</v>
      </c>
      <c r="N1970" s="11">
        <v>25</v>
      </c>
      <c r="O1970" s="9">
        <v>6.5</v>
      </c>
      <c r="P1970" s="9">
        <v>-90.2</v>
      </c>
      <c r="Q1970" s="29" t="s">
        <v>2641</v>
      </c>
      <c r="R1970" s="29"/>
      <c r="S1970" s="33"/>
      <c r="T1970" s="43"/>
    </row>
    <row r="1971" spans="1:20" ht="28.5">
      <c r="A1971" s="1"/>
      <c r="B1971" s="5" t="s">
        <v>16</v>
      </c>
      <c r="C1971" s="6"/>
      <c r="D1971" s="6"/>
      <c r="E1971" s="6"/>
      <c r="F1971" s="7" t="s">
        <v>16</v>
      </c>
      <c r="G1971" s="6"/>
      <c r="H1971" s="7" t="s">
        <v>16</v>
      </c>
      <c r="I1971" s="4" t="s">
        <v>2608</v>
      </c>
      <c r="J1971" s="4" t="s">
        <v>2610</v>
      </c>
      <c r="K1971" s="6">
        <v>24000</v>
      </c>
      <c r="L1971" s="6">
        <v>10000</v>
      </c>
      <c r="M1971" s="6">
        <v>13293</v>
      </c>
      <c r="N1971" s="11">
        <v>12224</v>
      </c>
      <c r="O1971" s="9">
        <v>50.9</v>
      </c>
      <c r="P1971" s="9">
        <v>22.2</v>
      </c>
      <c r="Q1971" s="29" t="s">
        <v>2642</v>
      </c>
      <c r="R1971" s="29"/>
      <c r="S1971" s="33"/>
      <c r="T1971" s="43"/>
    </row>
    <row r="1972" spans="1:20">
      <c r="A1972" s="1"/>
      <c r="B1972" s="5" t="s">
        <v>16</v>
      </c>
      <c r="C1972" s="6"/>
      <c r="D1972" s="6"/>
      <c r="E1972" s="6"/>
      <c r="F1972" s="7" t="s">
        <v>16</v>
      </c>
      <c r="G1972" s="6"/>
      <c r="H1972" s="7" t="s">
        <v>16</v>
      </c>
      <c r="I1972" s="4" t="s">
        <v>2620</v>
      </c>
      <c r="J1972" s="4" t="s">
        <v>2610</v>
      </c>
      <c r="K1972" s="6">
        <v>8000</v>
      </c>
      <c r="L1972" s="6">
        <v>4500</v>
      </c>
      <c r="M1972" s="6">
        <v>6219</v>
      </c>
      <c r="N1972" s="11">
        <v>4322</v>
      </c>
      <c r="O1972" s="9">
        <v>54</v>
      </c>
      <c r="P1972" s="9">
        <v>-4</v>
      </c>
      <c r="Q1972" s="29" t="s">
        <v>2643</v>
      </c>
      <c r="R1972" s="29"/>
      <c r="S1972" s="33"/>
      <c r="T1972" s="43"/>
    </row>
    <row r="1973" spans="1:20" ht="28.5">
      <c r="A1973" s="1"/>
      <c r="B1973" s="5" t="s">
        <v>16</v>
      </c>
      <c r="C1973" s="6"/>
      <c r="D1973" s="6"/>
      <c r="E1973" s="6"/>
      <c r="F1973" s="7" t="s">
        <v>16</v>
      </c>
      <c r="G1973" s="6"/>
      <c r="H1973" s="7" t="s">
        <v>16</v>
      </c>
      <c r="I1973" s="4" t="s">
        <v>1519</v>
      </c>
      <c r="J1973" s="4" t="s">
        <v>31</v>
      </c>
      <c r="K1973" s="6">
        <v>48</v>
      </c>
      <c r="L1973" s="6">
        <v>20</v>
      </c>
      <c r="M1973" s="6">
        <v>9</v>
      </c>
      <c r="N1973" s="11">
        <v>11</v>
      </c>
      <c r="O1973" s="9">
        <v>22.9</v>
      </c>
      <c r="P1973" s="9">
        <v>-45</v>
      </c>
      <c r="Q1973" s="29" t="s">
        <v>2644</v>
      </c>
      <c r="R1973" s="29"/>
      <c r="S1973" s="33"/>
      <c r="T1973" s="43"/>
    </row>
    <row r="1974" spans="1:20" ht="28.5">
      <c r="A1974" s="4" t="s">
        <v>2645</v>
      </c>
      <c r="B1974" s="5" t="s">
        <v>570</v>
      </c>
      <c r="C1974" s="6">
        <v>8754803</v>
      </c>
      <c r="D1974" s="6">
        <v>8081811</v>
      </c>
      <c r="E1974" s="6">
        <v>-672992</v>
      </c>
      <c r="F1974" s="8">
        <v>-7.7</v>
      </c>
      <c r="G1974" s="6">
        <v>20120722</v>
      </c>
      <c r="H1974" s="8">
        <v>40.200000000000003</v>
      </c>
      <c r="I1974" s="4" t="s">
        <v>16</v>
      </c>
      <c r="J1974" s="4" t="s">
        <v>16</v>
      </c>
      <c r="K1974" s="6"/>
      <c r="L1974" s="6"/>
      <c r="M1974" s="6"/>
      <c r="N1974" s="11"/>
      <c r="O1974" s="7" t="s">
        <v>16</v>
      </c>
      <c r="P1974" s="7" t="s">
        <v>16</v>
      </c>
      <c r="Q1974" s="29" t="s">
        <v>16</v>
      </c>
      <c r="R1974" s="29"/>
      <c r="S1974" s="33"/>
      <c r="T1974" s="43"/>
    </row>
    <row r="1975" spans="1:20">
      <c r="A1975" s="1"/>
      <c r="B1975" s="5" t="s">
        <v>16</v>
      </c>
      <c r="C1975" s="6"/>
      <c r="D1975" s="6"/>
      <c r="E1975" s="6"/>
      <c r="F1975" s="7" t="s">
        <v>16</v>
      </c>
      <c r="G1975" s="6"/>
      <c r="H1975" s="7" t="s">
        <v>16</v>
      </c>
      <c r="I1975" s="4" t="s">
        <v>2623</v>
      </c>
      <c r="J1975" s="4" t="s">
        <v>170</v>
      </c>
      <c r="K1975" s="6">
        <v>3800</v>
      </c>
      <c r="L1975" s="6">
        <v>1500</v>
      </c>
      <c r="M1975" s="6">
        <v>2778</v>
      </c>
      <c r="N1975" s="11">
        <v>1794</v>
      </c>
      <c r="O1975" s="9">
        <v>47.2</v>
      </c>
      <c r="P1975" s="9">
        <v>19.600000000000001</v>
      </c>
      <c r="Q1975" s="29"/>
      <c r="R1975" s="29"/>
      <c r="S1975" s="33"/>
      <c r="T1975" s="43"/>
    </row>
    <row r="1976" spans="1:20">
      <c r="A1976" s="1"/>
      <c r="B1976" s="5" t="s">
        <v>16</v>
      </c>
      <c r="C1976" s="6"/>
      <c r="D1976" s="6"/>
      <c r="E1976" s="6"/>
      <c r="F1976" s="7" t="s">
        <v>16</v>
      </c>
      <c r="G1976" s="6"/>
      <c r="H1976" s="7" t="s">
        <v>16</v>
      </c>
      <c r="I1976" s="4" t="s">
        <v>162</v>
      </c>
      <c r="J1976" s="4" t="s">
        <v>86</v>
      </c>
      <c r="K1976" s="6">
        <v>94</v>
      </c>
      <c r="L1976" s="6">
        <v>11</v>
      </c>
      <c r="M1976" s="6">
        <v>4</v>
      </c>
      <c r="N1976" s="11">
        <v>7</v>
      </c>
      <c r="O1976" s="9">
        <v>7.4</v>
      </c>
      <c r="P1976" s="9">
        <v>-36.4</v>
      </c>
      <c r="Q1976" s="29" t="s">
        <v>2646</v>
      </c>
      <c r="R1976" s="29"/>
      <c r="S1976" s="33"/>
      <c r="T1976" s="43"/>
    </row>
    <row r="1977" spans="1:20">
      <c r="A1977" s="1"/>
      <c r="B1977" s="5" t="s">
        <v>16</v>
      </c>
      <c r="C1977" s="6"/>
      <c r="D1977" s="6"/>
      <c r="E1977" s="6"/>
      <c r="F1977" s="7" t="s">
        <v>16</v>
      </c>
      <c r="G1977" s="6"/>
      <c r="H1977" s="7" t="s">
        <v>16</v>
      </c>
      <c r="I1977" s="4" t="s">
        <v>2620</v>
      </c>
      <c r="J1977" s="4" t="s">
        <v>2610</v>
      </c>
      <c r="K1977" s="6">
        <v>3800</v>
      </c>
      <c r="L1977" s="6">
        <v>1850</v>
      </c>
      <c r="M1977" s="6">
        <v>4143</v>
      </c>
      <c r="N1977" s="11">
        <v>2147</v>
      </c>
      <c r="O1977" s="9">
        <v>56.5</v>
      </c>
      <c r="P1977" s="9">
        <v>16.100000000000001</v>
      </c>
      <c r="Q1977" s="29" t="s">
        <v>2647</v>
      </c>
      <c r="R1977" s="29"/>
      <c r="S1977" s="33"/>
      <c r="T1977" s="43"/>
    </row>
    <row r="1978" spans="1:20">
      <c r="A1978" s="1"/>
      <c r="B1978" s="5" t="s">
        <v>16</v>
      </c>
      <c r="C1978" s="6"/>
      <c r="D1978" s="6"/>
      <c r="E1978" s="6"/>
      <c r="F1978" s="7" t="s">
        <v>16</v>
      </c>
      <c r="G1978" s="6"/>
      <c r="H1978" s="7" t="s">
        <v>16</v>
      </c>
      <c r="I1978" s="4" t="s">
        <v>1519</v>
      </c>
      <c r="J1978" s="4" t="s">
        <v>31</v>
      </c>
      <c r="K1978" s="6">
        <v>16</v>
      </c>
      <c r="L1978" s="6">
        <v>6</v>
      </c>
      <c r="M1978" s="6">
        <v>15</v>
      </c>
      <c r="N1978" s="11">
        <v>8</v>
      </c>
      <c r="O1978" s="9">
        <v>50</v>
      </c>
      <c r="P1978" s="9">
        <v>33.299999999999997</v>
      </c>
      <c r="Q1978" s="29" t="s">
        <v>2648</v>
      </c>
      <c r="R1978" s="29"/>
      <c r="S1978" s="33"/>
      <c r="T1978" s="43"/>
    </row>
    <row r="1979" spans="1:20" ht="42.75">
      <c r="A1979" s="4" t="s">
        <v>2649</v>
      </c>
      <c r="B1979" s="5" t="s">
        <v>570</v>
      </c>
      <c r="C1979" s="6">
        <v>11713536</v>
      </c>
      <c r="D1979" s="6">
        <v>13328522</v>
      </c>
      <c r="E1979" s="6">
        <v>1614986</v>
      </c>
      <c r="F1979" s="8">
        <v>13.8</v>
      </c>
      <c r="G1979" s="6">
        <v>36101785</v>
      </c>
      <c r="H1979" s="8">
        <v>36.9</v>
      </c>
      <c r="I1979" s="4" t="s">
        <v>16</v>
      </c>
      <c r="J1979" s="4" t="s">
        <v>16</v>
      </c>
      <c r="K1979" s="6"/>
      <c r="L1979" s="6"/>
      <c r="M1979" s="6"/>
      <c r="N1979" s="11"/>
      <c r="O1979" s="7" t="s">
        <v>16</v>
      </c>
      <c r="P1979" s="7" t="s">
        <v>16</v>
      </c>
      <c r="Q1979" s="29" t="s">
        <v>16</v>
      </c>
      <c r="R1979" s="29"/>
      <c r="S1979" s="33"/>
      <c r="T1979" s="43"/>
    </row>
    <row r="1980" spans="1:20" ht="28.5">
      <c r="A1980" s="1"/>
      <c r="B1980" s="5" t="s">
        <v>16</v>
      </c>
      <c r="C1980" s="6"/>
      <c r="D1980" s="6"/>
      <c r="E1980" s="6"/>
      <c r="F1980" s="7" t="s">
        <v>16</v>
      </c>
      <c r="G1980" s="6"/>
      <c r="H1980" s="7" t="s">
        <v>16</v>
      </c>
      <c r="I1980" s="4" t="s">
        <v>2623</v>
      </c>
      <c r="J1980" s="4" t="s">
        <v>170</v>
      </c>
      <c r="K1980" s="6">
        <v>3000</v>
      </c>
      <c r="L1980" s="6">
        <v>1500</v>
      </c>
      <c r="M1980" s="6">
        <v>1921</v>
      </c>
      <c r="N1980" s="11">
        <v>1727</v>
      </c>
      <c r="O1980" s="9">
        <v>57.6</v>
      </c>
      <c r="P1980" s="9">
        <v>15.1</v>
      </c>
      <c r="Q1980" s="29" t="s">
        <v>2650</v>
      </c>
      <c r="R1980" s="29"/>
      <c r="S1980" s="33"/>
      <c r="T1980" s="43"/>
    </row>
    <row r="1981" spans="1:20" ht="28.5">
      <c r="A1981" s="1"/>
      <c r="B1981" s="5" t="s">
        <v>16</v>
      </c>
      <c r="C1981" s="6"/>
      <c r="D1981" s="6"/>
      <c r="E1981" s="6"/>
      <c r="F1981" s="7" t="s">
        <v>16</v>
      </c>
      <c r="G1981" s="6"/>
      <c r="H1981" s="7" t="s">
        <v>16</v>
      </c>
      <c r="I1981" s="4" t="s">
        <v>162</v>
      </c>
      <c r="J1981" s="4" t="s">
        <v>86</v>
      </c>
      <c r="K1981" s="6">
        <v>730</v>
      </c>
      <c r="L1981" s="6">
        <v>126</v>
      </c>
      <c r="M1981" s="6">
        <v>485</v>
      </c>
      <c r="N1981" s="11">
        <v>228</v>
      </c>
      <c r="O1981" s="9">
        <v>31.2</v>
      </c>
      <c r="P1981" s="9">
        <v>81</v>
      </c>
      <c r="Q1981" s="29" t="s">
        <v>2651</v>
      </c>
      <c r="R1981" s="29"/>
      <c r="S1981" s="33"/>
      <c r="T1981" s="43"/>
    </row>
    <row r="1982" spans="1:20">
      <c r="A1982" s="1"/>
      <c r="B1982" s="5" t="s">
        <v>16</v>
      </c>
      <c r="C1982" s="6"/>
      <c r="D1982" s="6"/>
      <c r="E1982" s="6"/>
      <c r="F1982" s="7" t="s">
        <v>16</v>
      </c>
      <c r="G1982" s="6"/>
      <c r="H1982" s="7" t="s">
        <v>16</v>
      </c>
      <c r="I1982" s="4" t="s">
        <v>2620</v>
      </c>
      <c r="J1982" s="4" t="s">
        <v>2610</v>
      </c>
      <c r="K1982" s="6">
        <v>3660</v>
      </c>
      <c r="L1982" s="6">
        <v>1830</v>
      </c>
      <c r="M1982" s="6">
        <v>9098</v>
      </c>
      <c r="N1982" s="11">
        <v>6321</v>
      </c>
      <c r="O1982" s="9">
        <v>172.7</v>
      </c>
      <c r="P1982" s="9">
        <v>245.4</v>
      </c>
      <c r="Q1982" s="29"/>
      <c r="R1982" s="29"/>
      <c r="S1982" s="33"/>
      <c r="T1982" s="43"/>
    </row>
    <row r="1983" spans="1:20">
      <c r="A1983" s="1"/>
      <c r="B1983" s="5" t="s">
        <v>16</v>
      </c>
      <c r="C1983" s="6"/>
      <c r="D1983" s="6"/>
      <c r="E1983" s="6"/>
      <c r="F1983" s="7" t="s">
        <v>16</v>
      </c>
      <c r="G1983" s="6"/>
      <c r="H1983" s="7" t="s">
        <v>16</v>
      </c>
      <c r="I1983" s="4" t="s">
        <v>1519</v>
      </c>
      <c r="J1983" s="4" t="s">
        <v>31</v>
      </c>
      <c r="K1983" s="6">
        <v>16</v>
      </c>
      <c r="L1983" s="6">
        <v>7</v>
      </c>
      <c r="M1983" s="6">
        <v>21</v>
      </c>
      <c r="N1983" s="11">
        <v>7</v>
      </c>
      <c r="O1983" s="9">
        <v>43.8</v>
      </c>
      <c r="P1983" s="9">
        <v>0</v>
      </c>
      <c r="Q1983" s="29" t="s">
        <v>16</v>
      </c>
      <c r="R1983" s="29"/>
      <c r="S1983" s="33"/>
      <c r="T1983" s="43"/>
    </row>
    <row r="1984" spans="1:20" ht="42.75">
      <c r="A1984" s="4" t="s">
        <v>2652</v>
      </c>
      <c r="B1984" s="5" t="s">
        <v>570</v>
      </c>
      <c r="C1984" s="6">
        <v>5958972</v>
      </c>
      <c r="D1984" s="6">
        <v>8203608</v>
      </c>
      <c r="E1984" s="6">
        <v>2244636</v>
      </c>
      <c r="F1984" s="8">
        <v>37.700000000000003</v>
      </c>
      <c r="G1984" s="6">
        <v>20934742</v>
      </c>
      <c r="H1984" s="8">
        <v>39.200000000000003</v>
      </c>
      <c r="I1984" s="4" t="s">
        <v>16</v>
      </c>
      <c r="J1984" s="4" t="s">
        <v>16</v>
      </c>
      <c r="K1984" s="6"/>
      <c r="L1984" s="6"/>
      <c r="M1984" s="6"/>
      <c r="N1984" s="11"/>
      <c r="O1984" s="7" t="s">
        <v>16</v>
      </c>
      <c r="P1984" s="7" t="s">
        <v>16</v>
      </c>
      <c r="Q1984" s="29" t="s">
        <v>16</v>
      </c>
      <c r="R1984" s="29"/>
      <c r="S1984" s="33"/>
      <c r="T1984" s="43"/>
    </row>
    <row r="1985" spans="1:20" ht="28.5">
      <c r="A1985" s="1"/>
      <c r="B1985" s="5" t="s">
        <v>16</v>
      </c>
      <c r="C1985" s="6"/>
      <c r="D1985" s="6"/>
      <c r="E1985" s="6"/>
      <c r="F1985" s="7" t="s">
        <v>16</v>
      </c>
      <c r="G1985" s="6"/>
      <c r="H1985" s="7" t="s">
        <v>16</v>
      </c>
      <c r="I1985" s="4" t="s">
        <v>162</v>
      </c>
      <c r="J1985" s="4" t="s">
        <v>86</v>
      </c>
      <c r="K1985" s="6">
        <v>750</v>
      </c>
      <c r="L1985" s="6">
        <v>200</v>
      </c>
      <c r="M1985" s="6">
        <v>0</v>
      </c>
      <c r="N1985" s="11">
        <v>0</v>
      </c>
      <c r="O1985" s="7" t="s">
        <v>18</v>
      </c>
      <c r="P1985" s="7" t="s">
        <v>18</v>
      </c>
      <c r="Q1985" s="29" t="s">
        <v>2653</v>
      </c>
      <c r="R1985" s="29"/>
      <c r="S1985" s="33"/>
      <c r="T1985" s="43"/>
    </row>
    <row r="1986" spans="1:20" ht="28.5">
      <c r="A1986" s="1"/>
      <c r="B1986" s="5" t="s">
        <v>16</v>
      </c>
      <c r="C1986" s="6"/>
      <c r="D1986" s="6"/>
      <c r="E1986" s="6"/>
      <c r="F1986" s="7" t="s">
        <v>16</v>
      </c>
      <c r="G1986" s="6"/>
      <c r="H1986" s="7" t="s">
        <v>16</v>
      </c>
      <c r="I1986" s="4" t="s">
        <v>2608</v>
      </c>
      <c r="J1986" s="4" t="s">
        <v>2610</v>
      </c>
      <c r="K1986" s="6">
        <v>8000</v>
      </c>
      <c r="L1986" s="6">
        <v>2000</v>
      </c>
      <c r="M1986" s="6">
        <v>1800</v>
      </c>
      <c r="N1986" s="11">
        <v>2200</v>
      </c>
      <c r="O1986" s="9">
        <v>27.5</v>
      </c>
      <c r="P1986" s="9">
        <v>10</v>
      </c>
      <c r="Q1986" s="29" t="s">
        <v>2654</v>
      </c>
      <c r="R1986" s="29"/>
      <c r="S1986" s="33"/>
      <c r="T1986" s="43"/>
    </row>
    <row r="1987" spans="1:20">
      <c r="A1987" s="1"/>
      <c r="B1987" s="5" t="s">
        <v>16</v>
      </c>
      <c r="C1987" s="6"/>
      <c r="D1987" s="6"/>
      <c r="E1987" s="6"/>
      <c r="F1987" s="7" t="s">
        <v>16</v>
      </c>
      <c r="G1987" s="6"/>
      <c r="H1987" s="7" t="s">
        <v>16</v>
      </c>
      <c r="I1987" s="4" t="s">
        <v>1519</v>
      </c>
      <c r="J1987" s="4" t="s">
        <v>31</v>
      </c>
      <c r="K1987" s="6">
        <v>4</v>
      </c>
      <c r="L1987" s="6">
        <v>0</v>
      </c>
      <c r="M1987" s="6">
        <v>2</v>
      </c>
      <c r="N1987" s="11">
        <v>0</v>
      </c>
      <c r="O1987" s="7" t="s">
        <v>18</v>
      </c>
      <c r="P1987" s="9">
        <v>0</v>
      </c>
      <c r="Q1987" s="29" t="s">
        <v>16</v>
      </c>
      <c r="R1987" s="29"/>
      <c r="S1987" s="33"/>
      <c r="T1987" s="43"/>
    </row>
    <row r="1988" spans="1:20" ht="28.5">
      <c r="A1988" s="4" t="s">
        <v>2655</v>
      </c>
      <c r="B1988" s="5" t="s">
        <v>570</v>
      </c>
      <c r="C1988" s="6">
        <v>1965773</v>
      </c>
      <c r="D1988" s="6">
        <v>2238747</v>
      </c>
      <c r="E1988" s="6">
        <v>272974</v>
      </c>
      <c r="F1988" s="8">
        <v>13.9</v>
      </c>
      <c r="G1988" s="6">
        <v>5369897</v>
      </c>
      <c r="H1988" s="8">
        <v>41.7</v>
      </c>
      <c r="I1988" s="4" t="s">
        <v>16</v>
      </c>
      <c r="J1988" s="4" t="s">
        <v>16</v>
      </c>
      <c r="K1988" s="6"/>
      <c r="L1988" s="6"/>
      <c r="M1988" s="6"/>
      <c r="N1988" s="11"/>
      <c r="O1988" s="7" t="s">
        <v>16</v>
      </c>
      <c r="P1988" s="7" t="s">
        <v>16</v>
      </c>
      <c r="Q1988" s="29" t="s">
        <v>16</v>
      </c>
      <c r="R1988" s="29"/>
      <c r="S1988" s="33"/>
      <c r="T1988" s="43"/>
    </row>
    <row r="1989" spans="1:20" ht="71.25">
      <c r="A1989" s="1"/>
      <c r="B1989" s="5" t="s">
        <v>16</v>
      </c>
      <c r="C1989" s="6"/>
      <c r="D1989" s="6"/>
      <c r="E1989" s="6"/>
      <c r="F1989" s="7" t="s">
        <v>16</v>
      </c>
      <c r="G1989" s="6"/>
      <c r="H1989" s="7" t="s">
        <v>16</v>
      </c>
      <c r="I1989" s="4" t="s">
        <v>162</v>
      </c>
      <c r="J1989" s="4" t="s">
        <v>86</v>
      </c>
      <c r="K1989" s="6">
        <v>200</v>
      </c>
      <c r="L1989" s="6">
        <v>100</v>
      </c>
      <c r="M1989" s="6">
        <v>62</v>
      </c>
      <c r="N1989" s="11">
        <v>91</v>
      </c>
      <c r="O1989" s="9">
        <v>45.5</v>
      </c>
      <c r="P1989" s="9">
        <v>-9</v>
      </c>
      <c r="Q1989" s="29" t="s">
        <v>2656</v>
      </c>
      <c r="R1989" s="29"/>
      <c r="S1989" s="33"/>
      <c r="T1989" s="43"/>
    </row>
    <row r="1990" spans="1:20" ht="57">
      <c r="A1990" s="1"/>
      <c r="B1990" s="5" t="s">
        <v>16</v>
      </c>
      <c r="C1990" s="6"/>
      <c r="D1990" s="6"/>
      <c r="E1990" s="6"/>
      <c r="F1990" s="7" t="s">
        <v>16</v>
      </c>
      <c r="G1990" s="6"/>
      <c r="H1990" s="7" t="s">
        <v>16</v>
      </c>
      <c r="I1990" s="4" t="s">
        <v>2620</v>
      </c>
      <c r="J1990" s="4" t="s">
        <v>2610</v>
      </c>
      <c r="K1990" s="6">
        <v>11000</v>
      </c>
      <c r="L1990" s="6">
        <v>5500</v>
      </c>
      <c r="M1990" s="6">
        <v>9310</v>
      </c>
      <c r="N1990" s="11">
        <v>5821</v>
      </c>
      <c r="O1990" s="9">
        <v>52.9</v>
      </c>
      <c r="P1990" s="9">
        <v>5.8</v>
      </c>
      <c r="Q1990" s="29" t="s">
        <v>2657</v>
      </c>
      <c r="R1990" s="29"/>
      <c r="S1990" s="33"/>
      <c r="T1990" s="43"/>
    </row>
    <row r="1991" spans="1:20" ht="42.75">
      <c r="A1991" s="1"/>
      <c r="B1991" s="5" t="s">
        <v>16</v>
      </c>
      <c r="C1991" s="6"/>
      <c r="D1991" s="6"/>
      <c r="E1991" s="6"/>
      <c r="F1991" s="7" t="s">
        <v>16</v>
      </c>
      <c r="G1991" s="6"/>
      <c r="H1991" s="7" t="s">
        <v>16</v>
      </c>
      <c r="I1991" s="4" t="s">
        <v>1519</v>
      </c>
      <c r="J1991" s="4" t="s">
        <v>31</v>
      </c>
      <c r="K1991" s="6">
        <v>30</v>
      </c>
      <c r="L1991" s="6">
        <v>15</v>
      </c>
      <c r="M1991" s="28" t="s">
        <v>2973</v>
      </c>
      <c r="N1991" s="11">
        <v>16</v>
      </c>
      <c r="O1991" s="9">
        <v>53.3</v>
      </c>
      <c r="P1991" s="9">
        <v>6.7</v>
      </c>
      <c r="Q1991" s="29" t="s">
        <v>2658</v>
      </c>
      <c r="R1991" s="29"/>
      <c r="S1991" s="33"/>
      <c r="T1991" s="43"/>
    </row>
    <row r="1992" spans="1:20" ht="28.5">
      <c r="A1992" s="4" t="s">
        <v>2659</v>
      </c>
      <c r="B1992" s="5" t="s">
        <v>570</v>
      </c>
      <c r="C1992" s="6">
        <v>720417</v>
      </c>
      <c r="D1992" s="6">
        <v>913054</v>
      </c>
      <c r="E1992" s="6">
        <v>192637</v>
      </c>
      <c r="F1992" s="8">
        <v>26.7</v>
      </c>
      <c r="G1992" s="6">
        <v>2586082</v>
      </c>
      <c r="H1992" s="8">
        <v>35.299999999999997</v>
      </c>
      <c r="I1992" s="4" t="s">
        <v>16</v>
      </c>
      <c r="J1992" s="4" t="s">
        <v>16</v>
      </c>
      <c r="K1992" s="6"/>
      <c r="L1992" s="6"/>
      <c r="M1992" s="6"/>
      <c r="N1992" s="11"/>
      <c r="O1992" s="7" t="s">
        <v>16</v>
      </c>
      <c r="P1992" s="7" t="s">
        <v>16</v>
      </c>
      <c r="Q1992" s="29" t="s">
        <v>16</v>
      </c>
      <c r="R1992" s="29"/>
      <c r="S1992" s="33"/>
      <c r="T1992" s="43"/>
    </row>
    <row r="1993" spans="1:20">
      <c r="A1993" s="4" t="s">
        <v>2660</v>
      </c>
      <c r="B1993" s="5" t="s">
        <v>16</v>
      </c>
      <c r="C1993" s="6"/>
      <c r="D1993" s="6"/>
      <c r="E1993" s="6"/>
      <c r="F1993" s="7" t="s">
        <v>16</v>
      </c>
      <c r="G1993" s="6"/>
      <c r="H1993" s="7" t="s">
        <v>16</v>
      </c>
      <c r="I1993" s="4" t="s">
        <v>162</v>
      </c>
      <c r="J1993" s="4" t="s">
        <v>86</v>
      </c>
      <c r="K1993" s="6">
        <v>10</v>
      </c>
      <c r="L1993" s="6">
        <v>0</v>
      </c>
      <c r="M1993" s="6">
        <v>0</v>
      </c>
      <c r="N1993" s="11">
        <v>0</v>
      </c>
      <c r="O1993" s="7" t="s">
        <v>18</v>
      </c>
      <c r="P1993" s="9">
        <v>0</v>
      </c>
      <c r="Q1993" s="29" t="s">
        <v>16</v>
      </c>
      <c r="R1993" s="29"/>
      <c r="S1993" s="33"/>
      <c r="T1993" s="43"/>
    </row>
    <row r="1994" spans="1:20" s="23" customFormat="1" ht="30">
      <c r="A1994" s="19" t="s">
        <v>2661</v>
      </c>
      <c r="B1994" s="13" t="s">
        <v>16</v>
      </c>
      <c r="C1994" s="20"/>
      <c r="D1994" s="20"/>
      <c r="E1994" s="20"/>
      <c r="F1994" s="21" t="s">
        <v>16</v>
      </c>
      <c r="G1994" s="20"/>
      <c r="H1994" s="21" t="s">
        <v>16</v>
      </c>
      <c r="I1994" s="19" t="s">
        <v>16</v>
      </c>
      <c r="J1994" s="19" t="s">
        <v>16</v>
      </c>
      <c r="K1994" s="20"/>
      <c r="L1994" s="20"/>
      <c r="M1994" s="20"/>
      <c r="N1994" s="22"/>
      <c r="O1994" s="21" t="s">
        <v>16</v>
      </c>
      <c r="P1994" s="21" t="s">
        <v>16</v>
      </c>
      <c r="Q1994" s="35" t="s">
        <v>16</v>
      </c>
      <c r="R1994" s="35"/>
      <c r="S1994" s="34"/>
      <c r="T1994" s="42"/>
    </row>
    <row r="1995" spans="1:20" ht="28.5">
      <c r="A1995" s="4" t="s">
        <v>2662</v>
      </c>
      <c r="B1995" s="5" t="s">
        <v>52</v>
      </c>
      <c r="C1995" s="6">
        <v>489345246</v>
      </c>
      <c r="D1995" s="6">
        <v>768747931</v>
      </c>
      <c r="E1995" s="6">
        <v>279402685</v>
      </c>
      <c r="F1995" s="8">
        <v>57.1</v>
      </c>
      <c r="G1995" s="6">
        <v>1457083041</v>
      </c>
      <c r="H1995" s="8">
        <v>52.8</v>
      </c>
      <c r="I1995" s="4" t="s">
        <v>16</v>
      </c>
      <c r="J1995" s="4" t="s">
        <v>16</v>
      </c>
      <c r="K1995" s="6"/>
      <c r="L1995" s="6"/>
      <c r="M1995" s="6"/>
      <c r="N1995" s="11"/>
      <c r="O1995" s="7" t="s">
        <v>16</v>
      </c>
      <c r="P1995" s="7" t="s">
        <v>16</v>
      </c>
      <c r="Q1995" s="29" t="s">
        <v>16</v>
      </c>
      <c r="R1995" s="29"/>
      <c r="S1995" s="33"/>
      <c r="T1995" s="43"/>
    </row>
    <row r="1996" spans="1:20" ht="71.25">
      <c r="A1996" s="4" t="s">
        <v>2663</v>
      </c>
      <c r="B1996" s="5" t="s">
        <v>16</v>
      </c>
      <c r="C1996" s="6"/>
      <c r="D1996" s="6"/>
      <c r="E1996" s="6"/>
      <c r="F1996" s="7" t="s">
        <v>16</v>
      </c>
      <c r="G1996" s="6"/>
      <c r="H1996" s="7" t="s">
        <v>16</v>
      </c>
      <c r="I1996" s="4" t="s">
        <v>2664</v>
      </c>
      <c r="J1996" s="4" t="s">
        <v>55</v>
      </c>
      <c r="K1996" s="6">
        <v>575000</v>
      </c>
      <c r="L1996" s="6">
        <v>290000</v>
      </c>
      <c r="M1996" s="6">
        <v>232530</v>
      </c>
      <c r="N1996" s="11">
        <v>223830</v>
      </c>
      <c r="O1996" s="9">
        <v>38.9</v>
      </c>
      <c r="P1996" s="9">
        <v>-22.8</v>
      </c>
      <c r="Q1996" s="29" t="s">
        <v>3190</v>
      </c>
      <c r="R1996" s="29"/>
      <c r="S1996" s="33"/>
      <c r="T1996" s="43"/>
    </row>
    <row r="1997" spans="1:20" ht="28.5">
      <c r="A1997" s="1"/>
      <c r="B1997" s="5" t="s">
        <v>16</v>
      </c>
      <c r="C1997" s="6"/>
      <c r="D1997" s="6"/>
      <c r="E1997" s="6"/>
      <c r="F1997" s="7" t="s">
        <v>16</v>
      </c>
      <c r="G1997" s="6"/>
      <c r="H1997" s="7" t="s">
        <v>16</v>
      </c>
      <c r="I1997" s="4" t="s">
        <v>692</v>
      </c>
      <c r="J1997" s="4" t="s">
        <v>693</v>
      </c>
      <c r="K1997" s="6">
        <v>19300</v>
      </c>
      <c r="L1997" s="6">
        <v>9800</v>
      </c>
      <c r="M1997" s="6">
        <v>8685</v>
      </c>
      <c r="N1997" s="11">
        <v>7977</v>
      </c>
      <c r="O1997" s="9">
        <v>41.3</v>
      </c>
      <c r="P1997" s="9">
        <v>-18.600000000000001</v>
      </c>
      <c r="Q1997" s="29" t="s">
        <v>3191</v>
      </c>
      <c r="R1997" s="29"/>
      <c r="S1997" s="33"/>
      <c r="T1997" s="43"/>
    </row>
    <row r="1998" spans="1:20" ht="42.75">
      <c r="A1998" s="1"/>
      <c r="B1998" s="5" t="s">
        <v>16</v>
      </c>
      <c r="C1998" s="6"/>
      <c r="D1998" s="6"/>
      <c r="E1998" s="6"/>
      <c r="F1998" s="7" t="s">
        <v>16</v>
      </c>
      <c r="G1998" s="6"/>
      <c r="H1998" s="7" t="s">
        <v>16</v>
      </c>
      <c r="I1998" s="4" t="s">
        <v>2665</v>
      </c>
      <c r="J1998" s="4" t="s">
        <v>55</v>
      </c>
      <c r="K1998" s="6">
        <v>210000</v>
      </c>
      <c r="L1998" s="6">
        <v>102000</v>
      </c>
      <c r="M1998" s="6">
        <v>94033</v>
      </c>
      <c r="N1998" s="11">
        <v>95337</v>
      </c>
      <c r="O1998" s="9">
        <v>45.4</v>
      </c>
      <c r="P1998" s="9">
        <v>-6.5</v>
      </c>
      <c r="Q1998" s="29" t="s">
        <v>3192</v>
      </c>
      <c r="R1998" s="29"/>
      <c r="S1998" s="33"/>
      <c r="T1998" s="43"/>
    </row>
    <row r="1999" spans="1:20" ht="57">
      <c r="A1999" s="1"/>
      <c r="B1999" s="5" t="s">
        <v>16</v>
      </c>
      <c r="C1999" s="6"/>
      <c r="D1999" s="6"/>
      <c r="E1999" s="6"/>
      <c r="F1999" s="7" t="s">
        <v>16</v>
      </c>
      <c r="G1999" s="6"/>
      <c r="H1999" s="7" t="s">
        <v>16</v>
      </c>
      <c r="I1999" s="4" t="s">
        <v>2561</v>
      </c>
      <c r="J1999" s="4" t="s">
        <v>1619</v>
      </c>
      <c r="K1999" s="6">
        <v>14800</v>
      </c>
      <c r="L1999" s="6">
        <v>6700</v>
      </c>
      <c r="M1999" s="6">
        <v>4764</v>
      </c>
      <c r="N1999" s="11">
        <v>5901</v>
      </c>
      <c r="O1999" s="9">
        <v>39.9</v>
      </c>
      <c r="P1999" s="9">
        <v>-11.9</v>
      </c>
      <c r="Q1999" s="29" t="s">
        <v>3218</v>
      </c>
      <c r="R1999" s="29"/>
      <c r="S1999" s="33"/>
      <c r="T1999" s="43"/>
    </row>
    <row r="2000" spans="1:20" s="23" customFormat="1" ht="30">
      <c r="A2000" s="19" t="s">
        <v>2666</v>
      </c>
      <c r="B2000" s="13" t="s">
        <v>16</v>
      </c>
      <c r="C2000" s="20"/>
      <c r="D2000" s="20"/>
      <c r="E2000" s="20"/>
      <c r="F2000" s="21" t="s">
        <v>16</v>
      </c>
      <c r="G2000" s="20"/>
      <c r="H2000" s="21" t="s">
        <v>16</v>
      </c>
      <c r="I2000" s="19" t="s">
        <v>16</v>
      </c>
      <c r="J2000" s="19" t="s">
        <v>16</v>
      </c>
      <c r="K2000" s="20"/>
      <c r="L2000" s="20"/>
      <c r="M2000" s="20"/>
      <c r="N2000" s="22"/>
      <c r="O2000" s="21" t="s">
        <v>16</v>
      </c>
      <c r="P2000" s="21" t="s">
        <v>16</v>
      </c>
      <c r="Q2000" s="35" t="s">
        <v>16</v>
      </c>
      <c r="R2000" s="35"/>
      <c r="S2000" s="34"/>
      <c r="T2000" s="42"/>
    </row>
    <row r="2001" spans="1:20">
      <c r="A2001" s="4" t="s">
        <v>2667</v>
      </c>
      <c r="B2001" s="5" t="s">
        <v>52</v>
      </c>
      <c r="C2001" s="6">
        <v>108934305</v>
      </c>
      <c r="D2001" s="6">
        <v>147687464</v>
      </c>
      <c r="E2001" s="6">
        <v>38753159</v>
      </c>
      <c r="F2001" s="8">
        <v>35.6</v>
      </c>
      <c r="G2001" s="6">
        <v>358907213</v>
      </c>
      <c r="H2001" s="8">
        <v>41.1</v>
      </c>
      <c r="I2001" s="4" t="s">
        <v>16</v>
      </c>
      <c r="J2001" s="4" t="s">
        <v>16</v>
      </c>
      <c r="K2001" s="6"/>
      <c r="L2001" s="6"/>
      <c r="M2001" s="6"/>
      <c r="N2001" s="11"/>
      <c r="O2001" s="7" t="s">
        <v>16</v>
      </c>
      <c r="P2001" s="7" t="s">
        <v>16</v>
      </c>
      <c r="Q2001" s="29" t="s">
        <v>16</v>
      </c>
      <c r="R2001" s="29"/>
      <c r="S2001" s="33"/>
      <c r="T2001" s="43"/>
    </row>
    <row r="2002" spans="1:20" ht="57">
      <c r="A2002" s="1"/>
      <c r="B2002" s="5" t="s">
        <v>16</v>
      </c>
      <c r="C2002" s="6"/>
      <c r="D2002" s="6"/>
      <c r="E2002" s="6"/>
      <c r="F2002" s="7" t="s">
        <v>16</v>
      </c>
      <c r="G2002" s="6"/>
      <c r="H2002" s="7" t="s">
        <v>16</v>
      </c>
      <c r="I2002" s="4" t="s">
        <v>778</v>
      </c>
      <c r="J2002" s="4" t="s">
        <v>55</v>
      </c>
      <c r="K2002" s="6">
        <v>25000</v>
      </c>
      <c r="L2002" s="6">
        <v>12500</v>
      </c>
      <c r="M2002" s="6">
        <v>13052</v>
      </c>
      <c r="N2002" s="11">
        <v>9565</v>
      </c>
      <c r="O2002" s="9">
        <v>38.299999999999997</v>
      </c>
      <c r="P2002" s="9">
        <v>-23.5</v>
      </c>
      <c r="Q2002" s="29" t="s">
        <v>3193</v>
      </c>
      <c r="R2002" s="29"/>
      <c r="S2002" s="33"/>
      <c r="T2002" s="43"/>
    </row>
    <row r="2003" spans="1:20" ht="42.75">
      <c r="A2003" s="1"/>
      <c r="B2003" s="5" t="s">
        <v>16</v>
      </c>
      <c r="C2003" s="6"/>
      <c r="D2003" s="6"/>
      <c r="E2003" s="6"/>
      <c r="F2003" s="7" t="s">
        <v>16</v>
      </c>
      <c r="G2003" s="6"/>
      <c r="H2003" s="7" t="s">
        <v>16</v>
      </c>
      <c r="I2003" s="4" t="s">
        <v>2668</v>
      </c>
      <c r="J2003" s="4" t="s">
        <v>172</v>
      </c>
      <c r="K2003" s="6">
        <v>516</v>
      </c>
      <c r="L2003" s="6">
        <v>516</v>
      </c>
      <c r="M2003" s="6">
        <v>594</v>
      </c>
      <c r="N2003" s="11">
        <v>566</v>
      </c>
      <c r="O2003" s="7" t="s">
        <v>57</v>
      </c>
      <c r="P2003" s="9">
        <v>9.6999999999999993</v>
      </c>
      <c r="Q2003" s="29" t="s">
        <v>3194</v>
      </c>
      <c r="R2003" s="29"/>
      <c r="S2003" s="33"/>
      <c r="T2003" s="43"/>
    </row>
    <row r="2004" spans="1:20" ht="28.5">
      <c r="A2004" s="1"/>
      <c r="B2004" s="5" t="s">
        <v>16</v>
      </c>
      <c r="C2004" s="6"/>
      <c r="D2004" s="6"/>
      <c r="E2004" s="6"/>
      <c r="F2004" s="7" t="s">
        <v>16</v>
      </c>
      <c r="G2004" s="6"/>
      <c r="H2004" s="7" t="s">
        <v>16</v>
      </c>
      <c r="I2004" s="4" t="s">
        <v>2669</v>
      </c>
      <c r="J2004" s="4" t="s">
        <v>172</v>
      </c>
      <c r="K2004" s="6">
        <v>80</v>
      </c>
      <c r="L2004" s="6">
        <v>80</v>
      </c>
      <c r="M2004" s="6">
        <v>72</v>
      </c>
      <c r="N2004" s="11">
        <v>59</v>
      </c>
      <c r="O2004" s="7" t="s">
        <v>57</v>
      </c>
      <c r="P2004" s="9">
        <v>-26.2</v>
      </c>
      <c r="Q2004" s="29" t="s">
        <v>3195</v>
      </c>
      <c r="R2004" s="29"/>
      <c r="S2004" s="33"/>
      <c r="T2004" s="43"/>
    </row>
    <row r="2005" spans="1:20" ht="28.5">
      <c r="A2005" s="1"/>
      <c r="B2005" s="5" t="s">
        <v>16</v>
      </c>
      <c r="C2005" s="6"/>
      <c r="D2005" s="6"/>
      <c r="E2005" s="6"/>
      <c r="F2005" s="7" t="s">
        <v>16</v>
      </c>
      <c r="G2005" s="6"/>
      <c r="H2005" s="7" t="s">
        <v>16</v>
      </c>
      <c r="I2005" s="4" t="s">
        <v>2670</v>
      </c>
      <c r="J2005" s="4" t="s">
        <v>2671</v>
      </c>
      <c r="K2005" s="6">
        <v>350</v>
      </c>
      <c r="L2005" s="6">
        <v>350</v>
      </c>
      <c r="M2005" s="6">
        <v>341</v>
      </c>
      <c r="N2005" s="11">
        <v>341</v>
      </c>
      <c r="O2005" s="7" t="s">
        <v>57</v>
      </c>
      <c r="P2005" s="9">
        <v>-2.6</v>
      </c>
      <c r="Q2005" s="29" t="s">
        <v>3196</v>
      </c>
      <c r="R2005" s="29"/>
      <c r="S2005" s="33"/>
      <c r="T2005" s="43"/>
    </row>
    <row r="2006" spans="1:20" ht="42.75">
      <c r="A2006" s="1"/>
      <c r="B2006" s="5" t="s">
        <v>16</v>
      </c>
      <c r="C2006" s="6"/>
      <c r="D2006" s="6"/>
      <c r="E2006" s="6"/>
      <c r="F2006" s="7" t="s">
        <v>16</v>
      </c>
      <c r="G2006" s="6"/>
      <c r="H2006" s="7" t="s">
        <v>16</v>
      </c>
      <c r="I2006" s="4" t="s">
        <v>2672</v>
      </c>
      <c r="J2006" s="4" t="s">
        <v>2673</v>
      </c>
      <c r="K2006" s="6">
        <v>90</v>
      </c>
      <c r="L2006" s="6">
        <v>90</v>
      </c>
      <c r="M2006" s="6">
        <v>59</v>
      </c>
      <c r="N2006" s="11">
        <v>74</v>
      </c>
      <c r="O2006" s="7" t="s">
        <v>57</v>
      </c>
      <c r="P2006" s="9">
        <v>-17.8</v>
      </c>
      <c r="Q2006" s="29" t="s">
        <v>3197</v>
      </c>
      <c r="R2006" s="29"/>
      <c r="S2006" s="33"/>
      <c r="T2006" s="43"/>
    </row>
    <row r="2007" spans="1:20" ht="42.75">
      <c r="A2007" s="1"/>
      <c r="B2007" s="5" t="s">
        <v>16</v>
      </c>
      <c r="C2007" s="6"/>
      <c r="D2007" s="6"/>
      <c r="E2007" s="6"/>
      <c r="F2007" s="7" t="s">
        <v>16</v>
      </c>
      <c r="G2007" s="6"/>
      <c r="H2007" s="7" t="s">
        <v>16</v>
      </c>
      <c r="I2007" s="4" t="s">
        <v>2672</v>
      </c>
      <c r="J2007" s="4" t="s">
        <v>2674</v>
      </c>
      <c r="K2007" s="6">
        <v>7</v>
      </c>
      <c r="L2007" s="6">
        <v>7</v>
      </c>
      <c r="M2007" s="6">
        <v>6</v>
      </c>
      <c r="N2007" s="11">
        <v>7</v>
      </c>
      <c r="O2007" s="7" t="s">
        <v>57</v>
      </c>
      <c r="P2007" s="9">
        <v>0</v>
      </c>
      <c r="Q2007" s="29" t="s">
        <v>16</v>
      </c>
      <c r="R2007" s="29"/>
      <c r="S2007" s="33"/>
      <c r="T2007" s="43"/>
    </row>
    <row r="2008" spans="1:20" ht="28.5">
      <c r="A2008" s="1"/>
      <c r="B2008" s="5" t="s">
        <v>16</v>
      </c>
      <c r="C2008" s="6"/>
      <c r="D2008" s="6"/>
      <c r="E2008" s="6"/>
      <c r="F2008" s="7" t="s">
        <v>16</v>
      </c>
      <c r="G2008" s="6"/>
      <c r="H2008" s="7" t="s">
        <v>16</v>
      </c>
      <c r="I2008" s="4" t="s">
        <v>2675</v>
      </c>
      <c r="J2008" s="4" t="s">
        <v>693</v>
      </c>
      <c r="K2008" s="6">
        <v>80</v>
      </c>
      <c r="L2008" s="6">
        <v>40</v>
      </c>
      <c r="M2008" s="6">
        <v>21</v>
      </c>
      <c r="N2008" s="11">
        <v>20</v>
      </c>
      <c r="O2008" s="9">
        <v>25</v>
      </c>
      <c r="P2008" s="9">
        <v>-50</v>
      </c>
      <c r="Q2008" s="29" t="s">
        <v>3219</v>
      </c>
      <c r="R2008" s="29"/>
      <c r="S2008" s="33"/>
      <c r="T2008" s="43"/>
    </row>
    <row r="2009" spans="1:20">
      <c r="A2009" s="1"/>
      <c r="B2009" s="5" t="s">
        <v>16</v>
      </c>
      <c r="C2009" s="6"/>
      <c r="D2009" s="6"/>
      <c r="E2009" s="6"/>
      <c r="F2009" s="7" t="s">
        <v>16</v>
      </c>
      <c r="G2009" s="6"/>
      <c r="H2009" s="7" t="s">
        <v>16</v>
      </c>
      <c r="I2009" s="4" t="s">
        <v>2675</v>
      </c>
      <c r="J2009" s="4" t="s">
        <v>172</v>
      </c>
      <c r="K2009" s="6">
        <v>80</v>
      </c>
      <c r="L2009" s="6">
        <v>40</v>
      </c>
      <c r="M2009" s="6">
        <v>31</v>
      </c>
      <c r="N2009" s="11">
        <v>28</v>
      </c>
      <c r="O2009" s="9">
        <v>35</v>
      </c>
      <c r="P2009" s="9">
        <v>-30</v>
      </c>
      <c r="Q2009" s="29" t="s">
        <v>3198</v>
      </c>
      <c r="R2009" s="29"/>
      <c r="S2009" s="33"/>
      <c r="T2009" s="43"/>
    </row>
    <row r="2010" spans="1:20" s="23" customFormat="1" ht="45">
      <c r="A2010" s="19" t="s">
        <v>2676</v>
      </c>
      <c r="B2010" s="13" t="s">
        <v>16</v>
      </c>
      <c r="C2010" s="20"/>
      <c r="D2010" s="20"/>
      <c r="E2010" s="20"/>
      <c r="F2010" s="21" t="s">
        <v>16</v>
      </c>
      <c r="G2010" s="20"/>
      <c r="H2010" s="21" t="s">
        <v>16</v>
      </c>
      <c r="I2010" s="19" t="s">
        <v>16</v>
      </c>
      <c r="J2010" s="19" t="s">
        <v>16</v>
      </c>
      <c r="K2010" s="20"/>
      <c r="L2010" s="20"/>
      <c r="M2010" s="20"/>
      <c r="N2010" s="22"/>
      <c r="O2010" s="21" t="s">
        <v>16</v>
      </c>
      <c r="P2010" s="21" t="s">
        <v>16</v>
      </c>
      <c r="Q2010" s="35" t="s">
        <v>16</v>
      </c>
      <c r="R2010" s="35"/>
      <c r="S2010" s="34"/>
      <c r="T2010" s="42"/>
    </row>
    <row r="2011" spans="1:20" ht="28.5">
      <c r="A2011" s="4" t="s">
        <v>2677</v>
      </c>
      <c r="B2011" s="5" t="s">
        <v>52</v>
      </c>
      <c r="C2011" s="6">
        <v>41888129</v>
      </c>
      <c r="D2011" s="6">
        <v>58155640</v>
      </c>
      <c r="E2011" s="6">
        <v>16267511</v>
      </c>
      <c r="F2011" s="8">
        <v>38.799999999999997</v>
      </c>
      <c r="G2011" s="6">
        <v>139771000</v>
      </c>
      <c r="H2011" s="8">
        <v>41.6</v>
      </c>
      <c r="I2011" s="4" t="s">
        <v>16</v>
      </c>
      <c r="J2011" s="4" t="s">
        <v>16</v>
      </c>
      <c r="K2011" s="6"/>
      <c r="L2011" s="6"/>
      <c r="M2011" s="6"/>
      <c r="N2011" s="11"/>
      <c r="O2011" s="7" t="s">
        <v>16</v>
      </c>
      <c r="P2011" s="7" t="s">
        <v>16</v>
      </c>
      <c r="Q2011" s="29" t="s">
        <v>16</v>
      </c>
      <c r="R2011" s="29"/>
      <c r="S2011" s="33"/>
      <c r="T2011" s="43"/>
    </row>
    <row r="2012" spans="1:20" ht="85.5">
      <c r="A2012" s="4" t="s">
        <v>2678</v>
      </c>
      <c r="B2012" s="5" t="s">
        <v>16</v>
      </c>
      <c r="C2012" s="6"/>
      <c r="D2012" s="6"/>
      <c r="E2012" s="6"/>
      <c r="F2012" s="7" t="s">
        <v>16</v>
      </c>
      <c r="G2012" s="6"/>
      <c r="H2012" s="7" t="s">
        <v>16</v>
      </c>
      <c r="I2012" s="4" t="s">
        <v>2679</v>
      </c>
      <c r="J2012" s="4" t="s">
        <v>2680</v>
      </c>
      <c r="K2012" s="6">
        <v>24800</v>
      </c>
      <c r="L2012" s="6">
        <v>11800</v>
      </c>
      <c r="M2012" s="6">
        <v>9828</v>
      </c>
      <c r="N2012" s="11">
        <v>9574</v>
      </c>
      <c r="O2012" s="9">
        <v>38.6</v>
      </c>
      <c r="P2012" s="9">
        <v>-18.899999999999999</v>
      </c>
      <c r="Q2012" s="29" t="s">
        <v>3199</v>
      </c>
      <c r="R2012" s="29"/>
      <c r="S2012" s="33"/>
      <c r="T2012" s="43"/>
    </row>
    <row r="2013" spans="1:20" ht="28.5">
      <c r="A2013" s="1"/>
      <c r="B2013" s="5" t="s">
        <v>16</v>
      </c>
      <c r="C2013" s="6"/>
      <c r="D2013" s="6"/>
      <c r="E2013" s="6"/>
      <c r="F2013" s="7" t="s">
        <v>16</v>
      </c>
      <c r="G2013" s="6"/>
      <c r="H2013" s="7" t="s">
        <v>16</v>
      </c>
      <c r="I2013" s="4" t="s">
        <v>2681</v>
      </c>
      <c r="J2013" s="4" t="s">
        <v>2505</v>
      </c>
      <c r="K2013" s="6">
        <v>148500</v>
      </c>
      <c r="L2013" s="6">
        <v>68000</v>
      </c>
      <c r="M2013" s="6">
        <v>78397</v>
      </c>
      <c r="N2013" s="11">
        <v>86735</v>
      </c>
      <c r="O2013" s="9">
        <v>58.4</v>
      </c>
      <c r="P2013" s="9">
        <v>27.6</v>
      </c>
      <c r="Q2013" s="29" t="s">
        <v>3200</v>
      </c>
      <c r="R2013" s="29"/>
      <c r="S2013" s="33"/>
      <c r="T2013" s="43"/>
    </row>
    <row r="2014" spans="1:20" ht="28.5">
      <c r="A2014" s="1"/>
      <c r="B2014" s="5" t="s">
        <v>16</v>
      </c>
      <c r="C2014" s="6"/>
      <c r="D2014" s="6"/>
      <c r="E2014" s="6"/>
      <c r="F2014" s="7" t="s">
        <v>16</v>
      </c>
      <c r="G2014" s="6"/>
      <c r="H2014" s="7" t="s">
        <v>16</v>
      </c>
      <c r="I2014" s="4" t="s">
        <v>2682</v>
      </c>
      <c r="J2014" s="4" t="s">
        <v>2683</v>
      </c>
      <c r="K2014" s="6">
        <v>10000</v>
      </c>
      <c r="L2014" s="6">
        <v>4700</v>
      </c>
      <c r="M2014" s="6">
        <v>4611</v>
      </c>
      <c r="N2014" s="11">
        <v>4963</v>
      </c>
      <c r="O2014" s="9">
        <v>49.6</v>
      </c>
      <c r="P2014" s="9">
        <v>5.6</v>
      </c>
      <c r="Q2014" s="29" t="s">
        <v>3200</v>
      </c>
      <c r="R2014" s="29"/>
      <c r="S2014" s="33"/>
      <c r="T2014" s="43"/>
    </row>
    <row r="2015" spans="1:20" ht="28.5">
      <c r="A2015" s="1"/>
      <c r="B2015" s="5" t="s">
        <v>16</v>
      </c>
      <c r="C2015" s="6"/>
      <c r="D2015" s="6"/>
      <c r="E2015" s="6"/>
      <c r="F2015" s="7" t="s">
        <v>16</v>
      </c>
      <c r="G2015" s="6"/>
      <c r="H2015" s="7" t="s">
        <v>16</v>
      </c>
      <c r="I2015" s="4" t="s">
        <v>2684</v>
      </c>
      <c r="J2015" s="4" t="s">
        <v>55</v>
      </c>
      <c r="K2015" s="6">
        <v>32600</v>
      </c>
      <c r="L2015" s="6">
        <v>15800</v>
      </c>
      <c r="M2015" s="6">
        <v>15773</v>
      </c>
      <c r="N2015" s="11">
        <v>15994</v>
      </c>
      <c r="O2015" s="9">
        <v>49.1</v>
      </c>
      <c r="P2015" s="9">
        <v>1.2</v>
      </c>
      <c r="Q2015" s="29" t="s">
        <v>3200</v>
      </c>
      <c r="R2015" s="29"/>
      <c r="S2015" s="33"/>
      <c r="T2015" s="43"/>
    </row>
    <row r="2016" spans="1:20" ht="28.5">
      <c r="A2016" s="1"/>
      <c r="B2016" s="5" t="s">
        <v>16</v>
      </c>
      <c r="C2016" s="6"/>
      <c r="D2016" s="6"/>
      <c r="E2016" s="6"/>
      <c r="F2016" s="7" t="s">
        <v>16</v>
      </c>
      <c r="G2016" s="6"/>
      <c r="H2016" s="7" t="s">
        <v>16</v>
      </c>
      <c r="I2016" s="4" t="s">
        <v>2685</v>
      </c>
      <c r="J2016" s="4" t="s">
        <v>2680</v>
      </c>
      <c r="K2016" s="6">
        <v>10000</v>
      </c>
      <c r="L2016" s="6">
        <v>4800</v>
      </c>
      <c r="M2016" s="6">
        <v>3706</v>
      </c>
      <c r="N2016" s="11">
        <v>3657</v>
      </c>
      <c r="O2016" s="9">
        <v>36.6</v>
      </c>
      <c r="P2016" s="9">
        <v>-23.8</v>
      </c>
      <c r="Q2016" s="29" t="s">
        <v>3201</v>
      </c>
      <c r="R2016" s="29"/>
      <c r="S2016" s="33"/>
      <c r="T2016" s="43"/>
    </row>
    <row r="2017" spans="1:20" s="23" customFormat="1" ht="30">
      <c r="A2017" s="19" t="s">
        <v>2686</v>
      </c>
      <c r="B2017" s="13" t="s">
        <v>16</v>
      </c>
      <c r="C2017" s="20"/>
      <c r="D2017" s="20"/>
      <c r="E2017" s="20"/>
      <c r="F2017" s="21" t="s">
        <v>16</v>
      </c>
      <c r="G2017" s="20"/>
      <c r="H2017" s="21" t="s">
        <v>16</v>
      </c>
      <c r="I2017" s="19" t="s">
        <v>16</v>
      </c>
      <c r="J2017" s="19" t="s">
        <v>16</v>
      </c>
      <c r="K2017" s="20"/>
      <c r="L2017" s="20"/>
      <c r="M2017" s="20"/>
      <c r="N2017" s="22"/>
      <c r="O2017" s="21" t="s">
        <v>16</v>
      </c>
      <c r="P2017" s="21" t="s">
        <v>16</v>
      </c>
      <c r="Q2017" s="35" t="s">
        <v>16</v>
      </c>
      <c r="R2017" s="35"/>
      <c r="S2017" s="34"/>
      <c r="T2017" s="42"/>
    </row>
    <row r="2018" spans="1:20" ht="28.5">
      <c r="A2018" s="4" t="s">
        <v>2687</v>
      </c>
      <c r="B2018" s="5" t="s">
        <v>52</v>
      </c>
      <c r="C2018" s="6">
        <v>46417695</v>
      </c>
      <c r="D2018" s="6">
        <v>71745389</v>
      </c>
      <c r="E2018" s="6">
        <v>25327694</v>
      </c>
      <c r="F2018" s="8">
        <v>54.6</v>
      </c>
      <c r="G2018" s="6">
        <v>187043000</v>
      </c>
      <c r="H2018" s="8">
        <v>38.4</v>
      </c>
      <c r="I2018" s="4" t="s">
        <v>16</v>
      </c>
      <c r="J2018" s="4" t="s">
        <v>16</v>
      </c>
      <c r="K2018" s="6"/>
      <c r="L2018" s="6"/>
      <c r="M2018" s="6"/>
      <c r="N2018" s="11"/>
      <c r="O2018" s="7" t="s">
        <v>16</v>
      </c>
      <c r="P2018" s="7" t="s">
        <v>16</v>
      </c>
      <c r="Q2018" s="29" t="s">
        <v>16</v>
      </c>
      <c r="R2018" s="29"/>
      <c r="S2018" s="33"/>
      <c r="T2018" s="43"/>
    </row>
    <row r="2019" spans="1:20">
      <c r="A2019" s="1"/>
      <c r="B2019" s="5" t="s">
        <v>16</v>
      </c>
      <c r="C2019" s="6"/>
      <c r="D2019" s="6"/>
      <c r="E2019" s="6"/>
      <c r="F2019" s="7" t="s">
        <v>16</v>
      </c>
      <c r="G2019" s="6"/>
      <c r="H2019" s="7" t="s">
        <v>16</v>
      </c>
      <c r="I2019" s="4" t="s">
        <v>162</v>
      </c>
      <c r="J2019" s="4" t="s">
        <v>86</v>
      </c>
      <c r="K2019" s="6">
        <v>2417</v>
      </c>
      <c r="L2019" s="6">
        <v>1017</v>
      </c>
      <c r="M2019" s="6">
        <v>368</v>
      </c>
      <c r="N2019" s="11">
        <v>757</v>
      </c>
      <c r="O2019" s="9">
        <v>31.3</v>
      </c>
      <c r="P2019" s="9">
        <v>-25.6</v>
      </c>
      <c r="Q2019" s="29" t="s">
        <v>2690</v>
      </c>
      <c r="R2019" s="29"/>
      <c r="S2019" s="33"/>
      <c r="T2019" s="43"/>
    </row>
    <row r="2020" spans="1:20">
      <c r="A2020" s="1"/>
      <c r="B2020" s="5" t="s">
        <v>16</v>
      </c>
      <c r="C2020" s="6"/>
      <c r="D2020" s="6"/>
      <c r="E2020" s="6"/>
      <c r="F2020" s="7" t="s">
        <v>16</v>
      </c>
      <c r="G2020" s="6"/>
      <c r="H2020" s="7" t="s">
        <v>16</v>
      </c>
      <c r="I2020" s="4" t="s">
        <v>1337</v>
      </c>
      <c r="J2020" s="4" t="s">
        <v>160</v>
      </c>
      <c r="K2020" s="6">
        <v>660</v>
      </c>
      <c r="L2020" s="6">
        <v>330</v>
      </c>
      <c r="M2020" s="6">
        <v>542</v>
      </c>
      <c r="N2020" s="11">
        <v>361</v>
      </c>
      <c r="O2020" s="9">
        <v>54.7</v>
      </c>
      <c r="P2020" s="9">
        <v>9.4</v>
      </c>
      <c r="Q2020" s="29" t="s">
        <v>2691</v>
      </c>
      <c r="R2020" s="29"/>
      <c r="S2020" s="33"/>
      <c r="T2020" s="43"/>
    </row>
    <row r="2021" spans="1:20" ht="42.75">
      <c r="A2021" s="1"/>
      <c r="B2021" s="5" t="s">
        <v>16</v>
      </c>
      <c r="C2021" s="6"/>
      <c r="D2021" s="6"/>
      <c r="E2021" s="6"/>
      <c r="F2021" s="7" t="s">
        <v>16</v>
      </c>
      <c r="G2021" s="6"/>
      <c r="H2021" s="7" t="s">
        <v>16</v>
      </c>
      <c r="I2021" s="4" t="s">
        <v>2688</v>
      </c>
      <c r="J2021" s="4" t="s">
        <v>510</v>
      </c>
      <c r="K2021" s="6">
        <v>90</v>
      </c>
      <c r="L2021" s="6">
        <v>45</v>
      </c>
      <c r="M2021" s="6">
        <v>58</v>
      </c>
      <c r="N2021" s="11">
        <v>63</v>
      </c>
      <c r="O2021" s="9">
        <v>70</v>
      </c>
      <c r="P2021" s="9">
        <v>40</v>
      </c>
      <c r="Q2021" s="29" t="s">
        <v>3202</v>
      </c>
      <c r="R2021" s="29"/>
      <c r="S2021" s="33"/>
      <c r="T2021" s="43"/>
    </row>
    <row r="2022" spans="1:20" ht="42.75">
      <c r="A2022" s="1"/>
      <c r="B2022" s="5" t="s">
        <v>16</v>
      </c>
      <c r="C2022" s="6"/>
      <c r="D2022" s="6"/>
      <c r="E2022" s="6"/>
      <c r="F2022" s="7" t="s">
        <v>16</v>
      </c>
      <c r="G2022" s="6"/>
      <c r="H2022" s="7" t="s">
        <v>16</v>
      </c>
      <c r="I2022" s="4" t="s">
        <v>2689</v>
      </c>
      <c r="J2022" s="4" t="s">
        <v>510</v>
      </c>
      <c r="K2022" s="6">
        <v>30</v>
      </c>
      <c r="L2022" s="6">
        <v>8</v>
      </c>
      <c r="M2022" s="6">
        <v>10</v>
      </c>
      <c r="N2022" s="11">
        <v>7</v>
      </c>
      <c r="O2022" s="9">
        <v>23.3</v>
      </c>
      <c r="P2022" s="9">
        <v>-12.5</v>
      </c>
      <c r="Q2022" s="29" t="s">
        <v>2692</v>
      </c>
      <c r="R2022" s="29"/>
      <c r="S2022" s="33"/>
      <c r="T2022" s="43"/>
    </row>
    <row r="2023" spans="1:20" ht="42.75">
      <c r="A2023" s="1"/>
      <c r="B2023" s="5" t="s">
        <v>16</v>
      </c>
      <c r="C2023" s="6"/>
      <c r="D2023" s="6"/>
      <c r="E2023" s="6"/>
      <c r="F2023" s="7" t="s">
        <v>16</v>
      </c>
      <c r="G2023" s="6"/>
      <c r="H2023" s="7" t="s">
        <v>16</v>
      </c>
      <c r="I2023" s="4" t="s">
        <v>2693</v>
      </c>
      <c r="J2023" s="4" t="s">
        <v>58</v>
      </c>
      <c r="K2023" s="6">
        <v>75</v>
      </c>
      <c r="L2023" s="6">
        <v>75</v>
      </c>
      <c r="M2023" s="6">
        <v>62</v>
      </c>
      <c r="N2023" s="11">
        <v>62</v>
      </c>
      <c r="O2023" s="7" t="s">
        <v>57</v>
      </c>
      <c r="P2023" s="9">
        <v>-17.3</v>
      </c>
      <c r="Q2023" s="29" t="s">
        <v>2694</v>
      </c>
      <c r="R2023" s="29"/>
      <c r="S2023" s="33"/>
      <c r="T2023" s="43"/>
    </row>
    <row r="2024" spans="1:20" ht="28.5">
      <c r="A2024" s="1"/>
      <c r="B2024" s="5" t="s">
        <v>16</v>
      </c>
      <c r="C2024" s="6"/>
      <c r="D2024" s="6"/>
      <c r="E2024" s="6"/>
      <c r="F2024" s="7" t="s">
        <v>16</v>
      </c>
      <c r="G2024" s="6"/>
      <c r="H2024" s="7" t="s">
        <v>16</v>
      </c>
      <c r="I2024" s="4" t="s">
        <v>2695</v>
      </c>
      <c r="J2024" s="4" t="s">
        <v>2505</v>
      </c>
      <c r="K2024" s="6">
        <v>68797</v>
      </c>
      <c r="L2024" s="6">
        <v>38526</v>
      </c>
      <c r="M2024" s="6">
        <v>16996</v>
      </c>
      <c r="N2024" s="11">
        <v>35653</v>
      </c>
      <c r="O2024" s="9">
        <v>51.8</v>
      </c>
      <c r="P2024" s="9">
        <v>-7.5</v>
      </c>
      <c r="Q2024" s="29" t="s">
        <v>2696</v>
      </c>
      <c r="R2024" s="29"/>
      <c r="S2024" s="33"/>
      <c r="T2024" s="43"/>
    </row>
    <row r="2025" spans="1:20" ht="71.25">
      <c r="A2025" s="1"/>
      <c r="B2025" s="5" t="s">
        <v>16</v>
      </c>
      <c r="C2025" s="6"/>
      <c r="D2025" s="6"/>
      <c r="E2025" s="6"/>
      <c r="F2025" s="7" t="s">
        <v>16</v>
      </c>
      <c r="G2025" s="6"/>
      <c r="H2025" s="7" t="s">
        <v>16</v>
      </c>
      <c r="I2025" s="4" t="s">
        <v>2697</v>
      </c>
      <c r="J2025" s="4" t="s">
        <v>2698</v>
      </c>
      <c r="K2025" s="6">
        <v>700</v>
      </c>
      <c r="L2025" s="6">
        <v>350</v>
      </c>
      <c r="M2025" s="6">
        <v>281</v>
      </c>
      <c r="N2025" s="11">
        <v>128</v>
      </c>
      <c r="O2025" s="9">
        <v>18.3</v>
      </c>
      <c r="P2025" s="9">
        <v>-63.4</v>
      </c>
      <c r="Q2025" s="29" t="s">
        <v>3203</v>
      </c>
      <c r="R2025" s="29"/>
      <c r="S2025" s="33"/>
      <c r="T2025" s="43"/>
    </row>
    <row r="2026" spans="1:20" ht="71.25">
      <c r="A2026" s="1"/>
      <c r="B2026" s="5" t="s">
        <v>16</v>
      </c>
      <c r="C2026" s="6"/>
      <c r="D2026" s="6"/>
      <c r="E2026" s="6"/>
      <c r="F2026" s="7" t="s">
        <v>16</v>
      </c>
      <c r="G2026" s="6"/>
      <c r="H2026" s="7" t="s">
        <v>16</v>
      </c>
      <c r="I2026" s="4" t="s">
        <v>2697</v>
      </c>
      <c r="J2026" s="4" t="s">
        <v>2699</v>
      </c>
      <c r="K2026" s="6">
        <v>100</v>
      </c>
      <c r="L2026" s="6">
        <v>50</v>
      </c>
      <c r="M2026" s="6">
        <v>44</v>
      </c>
      <c r="N2026" s="11">
        <v>14</v>
      </c>
      <c r="O2026" s="9">
        <v>14</v>
      </c>
      <c r="P2026" s="9">
        <v>-72</v>
      </c>
      <c r="Q2026" s="29" t="s">
        <v>3203</v>
      </c>
      <c r="R2026" s="29"/>
      <c r="S2026" s="33"/>
      <c r="T2026" s="43"/>
    </row>
    <row r="2027" spans="1:20" ht="28.5">
      <c r="A2027" s="1"/>
      <c r="B2027" s="5" t="s">
        <v>16</v>
      </c>
      <c r="C2027" s="6"/>
      <c r="D2027" s="6"/>
      <c r="E2027" s="6"/>
      <c r="F2027" s="7" t="s">
        <v>16</v>
      </c>
      <c r="G2027" s="6"/>
      <c r="H2027" s="7" t="s">
        <v>16</v>
      </c>
      <c r="I2027" s="4" t="s">
        <v>2700</v>
      </c>
      <c r="J2027" s="4" t="s">
        <v>65</v>
      </c>
      <c r="K2027" s="6">
        <v>4000</v>
      </c>
      <c r="L2027" s="6">
        <v>1750</v>
      </c>
      <c r="M2027" s="6">
        <v>2166</v>
      </c>
      <c r="N2027" s="11">
        <v>1954</v>
      </c>
      <c r="O2027" s="9">
        <v>48.9</v>
      </c>
      <c r="P2027" s="9">
        <v>11.7</v>
      </c>
      <c r="Q2027" s="29" t="s">
        <v>2701</v>
      </c>
      <c r="R2027" s="29"/>
      <c r="S2027" s="33"/>
      <c r="T2027" s="43"/>
    </row>
    <row r="2028" spans="1:20" ht="28.5">
      <c r="A2028" s="1"/>
      <c r="B2028" s="5" t="s">
        <v>16</v>
      </c>
      <c r="C2028" s="6"/>
      <c r="D2028" s="6"/>
      <c r="E2028" s="6"/>
      <c r="F2028" s="7" t="s">
        <v>16</v>
      </c>
      <c r="G2028" s="6"/>
      <c r="H2028" s="7" t="s">
        <v>16</v>
      </c>
      <c r="I2028" s="4" t="s">
        <v>2702</v>
      </c>
      <c r="J2028" s="4" t="s">
        <v>2703</v>
      </c>
      <c r="K2028" s="6">
        <v>120</v>
      </c>
      <c r="L2028" s="6">
        <v>60</v>
      </c>
      <c r="M2028" s="6">
        <v>86</v>
      </c>
      <c r="N2028" s="11">
        <v>57</v>
      </c>
      <c r="O2028" s="9">
        <v>47.5</v>
      </c>
      <c r="P2028" s="9">
        <v>-5</v>
      </c>
      <c r="Q2028" s="29" t="s">
        <v>2704</v>
      </c>
      <c r="R2028" s="29"/>
      <c r="S2028" s="33"/>
      <c r="T2028" s="43"/>
    </row>
    <row r="2029" spans="1:20" ht="28.5">
      <c r="A2029" s="1"/>
      <c r="B2029" s="5" t="s">
        <v>16</v>
      </c>
      <c r="C2029" s="6"/>
      <c r="D2029" s="6"/>
      <c r="E2029" s="6"/>
      <c r="F2029" s="7" t="s">
        <v>16</v>
      </c>
      <c r="G2029" s="6"/>
      <c r="H2029" s="7" t="s">
        <v>16</v>
      </c>
      <c r="I2029" s="4" t="s">
        <v>2705</v>
      </c>
      <c r="J2029" s="4" t="s">
        <v>2706</v>
      </c>
      <c r="K2029" s="6">
        <v>23000</v>
      </c>
      <c r="L2029" s="6">
        <v>11500</v>
      </c>
      <c r="M2029" s="6">
        <v>9608</v>
      </c>
      <c r="N2029" s="11">
        <v>12545</v>
      </c>
      <c r="O2029" s="9">
        <v>54.5</v>
      </c>
      <c r="P2029" s="9">
        <v>9.1</v>
      </c>
      <c r="Q2029" s="29" t="s">
        <v>2701</v>
      </c>
      <c r="R2029" s="29"/>
      <c r="S2029" s="33"/>
      <c r="T2029" s="43"/>
    </row>
    <row r="2030" spans="1:20" ht="28.5">
      <c r="A2030" s="1"/>
      <c r="B2030" s="5" t="s">
        <v>16</v>
      </c>
      <c r="C2030" s="6"/>
      <c r="D2030" s="6"/>
      <c r="E2030" s="6"/>
      <c r="F2030" s="7" t="s">
        <v>16</v>
      </c>
      <c r="G2030" s="6"/>
      <c r="H2030" s="7" t="s">
        <v>16</v>
      </c>
      <c r="I2030" s="4" t="s">
        <v>2707</v>
      </c>
      <c r="J2030" s="4" t="s">
        <v>1890</v>
      </c>
      <c r="K2030" s="6">
        <v>400</v>
      </c>
      <c r="L2030" s="6">
        <v>150</v>
      </c>
      <c r="M2030" s="6">
        <v>404</v>
      </c>
      <c r="N2030" s="11">
        <v>391</v>
      </c>
      <c r="O2030" s="9">
        <v>97.8</v>
      </c>
      <c r="P2030" s="9">
        <v>160.69999999999999</v>
      </c>
      <c r="Q2030" s="29" t="s">
        <v>3204</v>
      </c>
      <c r="R2030" s="29"/>
      <c r="S2030" s="33"/>
      <c r="T2030" s="43"/>
    </row>
    <row r="2031" spans="1:20" ht="28.5">
      <c r="A2031" s="1"/>
      <c r="B2031" s="5" t="s">
        <v>16</v>
      </c>
      <c r="C2031" s="6"/>
      <c r="D2031" s="6"/>
      <c r="E2031" s="6"/>
      <c r="F2031" s="7" t="s">
        <v>16</v>
      </c>
      <c r="G2031" s="6"/>
      <c r="H2031" s="7" t="s">
        <v>16</v>
      </c>
      <c r="I2031" s="4" t="s">
        <v>2708</v>
      </c>
      <c r="J2031" s="4" t="s">
        <v>1215</v>
      </c>
      <c r="K2031" s="6">
        <v>171</v>
      </c>
      <c r="L2031" s="6">
        <v>70</v>
      </c>
      <c r="M2031" s="6">
        <v>122</v>
      </c>
      <c r="N2031" s="11">
        <v>113</v>
      </c>
      <c r="O2031" s="9">
        <v>66.099999999999994</v>
      </c>
      <c r="P2031" s="9">
        <v>61.4</v>
      </c>
      <c r="Q2031" s="29" t="s">
        <v>2709</v>
      </c>
      <c r="R2031" s="29"/>
      <c r="S2031" s="33"/>
      <c r="T2031" s="43"/>
    </row>
    <row r="2032" spans="1:20">
      <c r="A2032" s="1"/>
      <c r="B2032" s="5" t="s">
        <v>16</v>
      </c>
      <c r="C2032" s="6"/>
      <c r="D2032" s="6"/>
      <c r="E2032" s="6"/>
      <c r="F2032" s="7" t="s">
        <v>16</v>
      </c>
      <c r="G2032" s="6"/>
      <c r="H2032" s="7" t="s">
        <v>16</v>
      </c>
      <c r="I2032" s="4" t="s">
        <v>2710</v>
      </c>
      <c r="J2032" s="4" t="s">
        <v>2711</v>
      </c>
      <c r="K2032" s="6">
        <v>258750</v>
      </c>
      <c r="L2032" s="6">
        <v>104400</v>
      </c>
      <c r="M2032" s="6">
        <v>113000</v>
      </c>
      <c r="N2032" s="11">
        <v>76000</v>
      </c>
      <c r="O2032" s="9">
        <v>29.4</v>
      </c>
      <c r="P2032" s="9">
        <v>-27.2</v>
      </c>
      <c r="Q2032" s="29" t="s">
        <v>2701</v>
      </c>
      <c r="R2032" s="29"/>
      <c r="S2032" s="33"/>
      <c r="T2032" s="43"/>
    </row>
    <row r="2033" spans="1:20" s="23" customFormat="1" ht="30">
      <c r="A2033" s="19" t="s">
        <v>2712</v>
      </c>
      <c r="B2033" s="13" t="s">
        <v>16</v>
      </c>
      <c r="C2033" s="20"/>
      <c r="D2033" s="20"/>
      <c r="E2033" s="20"/>
      <c r="F2033" s="21" t="s">
        <v>16</v>
      </c>
      <c r="G2033" s="20"/>
      <c r="H2033" s="21" t="s">
        <v>16</v>
      </c>
      <c r="I2033" s="19" t="s">
        <v>16</v>
      </c>
      <c r="J2033" s="19" t="s">
        <v>16</v>
      </c>
      <c r="K2033" s="20"/>
      <c r="L2033" s="20"/>
      <c r="M2033" s="20"/>
      <c r="N2033" s="22"/>
      <c r="O2033" s="21" t="s">
        <v>16</v>
      </c>
      <c r="P2033" s="21" t="s">
        <v>16</v>
      </c>
      <c r="Q2033" s="35" t="s">
        <v>16</v>
      </c>
      <c r="R2033" s="35"/>
      <c r="S2033" s="34"/>
      <c r="T2033" s="42"/>
    </row>
    <row r="2034" spans="1:20" ht="28.5">
      <c r="A2034" s="4" t="s">
        <v>2713</v>
      </c>
      <c r="B2034" s="5" t="s">
        <v>52</v>
      </c>
      <c r="C2034" s="6">
        <v>29103621</v>
      </c>
      <c r="D2034" s="6">
        <v>36478757</v>
      </c>
      <c r="E2034" s="6">
        <v>7375136</v>
      </c>
      <c r="F2034" s="8">
        <v>25.3</v>
      </c>
      <c r="G2034" s="6">
        <v>123519955</v>
      </c>
      <c r="H2034" s="8">
        <v>29.5</v>
      </c>
      <c r="I2034" s="4" t="s">
        <v>16</v>
      </c>
      <c r="J2034" s="4" t="s">
        <v>16</v>
      </c>
      <c r="K2034" s="6"/>
      <c r="L2034" s="6"/>
      <c r="M2034" s="6"/>
      <c r="N2034" s="11"/>
      <c r="O2034" s="7" t="s">
        <v>16</v>
      </c>
      <c r="P2034" s="7" t="s">
        <v>16</v>
      </c>
      <c r="Q2034" s="29" t="s">
        <v>16</v>
      </c>
      <c r="R2034" s="29"/>
      <c r="S2034" s="33"/>
      <c r="T2034" s="43"/>
    </row>
    <row r="2035" spans="1:20" ht="28.5">
      <c r="A2035" s="4" t="s">
        <v>2714</v>
      </c>
      <c r="B2035" s="5" t="s">
        <v>16</v>
      </c>
      <c r="C2035" s="6"/>
      <c r="D2035" s="6"/>
      <c r="E2035" s="6"/>
      <c r="F2035" s="7" t="s">
        <v>16</v>
      </c>
      <c r="G2035" s="6"/>
      <c r="H2035" s="7" t="s">
        <v>16</v>
      </c>
      <c r="I2035" s="4" t="s">
        <v>2715</v>
      </c>
      <c r="J2035" s="4" t="s">
        <v>2716</v>
      </c>
      <c r="K2035" s="6">
        <v>20</v>
      </c>
      <c r="L2035" s="6">
        <v>10</v>
      </c>
      <c r="M2035" s="6">
        <v>31</v>
      </c>
      <c r="N2035" s="11">
        <v>37</v>
      </c>
      <c r="O2035" s="9">
        <v>185</v>
      </c>
      <c r="P2035" s="9">
        <v>270</v>
      </c>
      <c r="Q2035" s="29" t="s">
        <v>3205</v>
      </c>
      <c r="R2035" s="29"/>
      <c r="S2035" s="33"/>
      <c r="T2035" s="43"/>
    </row>
    <row r="2036" spans="1:20" ht="42.75">
      <c r="A2036" s="1"/>
      <c r="B2036" s="5" t="s">
        <v>16</v>
      </c>
      <c r="C2036" s="6"/>
      <c r="D2036" s="6"/>
      <c r="E2036" s="6"/>
      <c r="F2036" s="7" t="s">
        <v>16</v>
      </c>
      <c r="G2036" s="6"/>
      <c r="H2036" s="7" t="s">
        <v>16</v>
      </c>
      <c r="I2036" s="4" t="s">
        <v>2717</v>
      </c>
      <c r="J2036" s="4" t="s">
        <v>2718</v>
      </c>
      <c r="K2036" s="6">
        <v>6180</v>
      </c>
      <c r="L2036" s="6">
        <v>3090</v>
      </c>
      <c r="M2036" s="6">
        <v>3606</v>
      </c>
      <c r="N2036" s="11">
        <v>3974</v>
      </c>
      <c r="O2036" s="9">
        <v>64.3</v>
      </c>
      <c r="P2036" s="9">
        <v>28.6</v>
      </c>
      <c r="Q2036" s="29" t="s">
        <v>3206</v>
      </c>
      <c r="R2036" s="29"/>
      <c r="S2036" s="33"/>
      <c r="T2036" s="43"/>
    </row>
    <row r="2037" spans="1:20" ht="57">
      <c r="A2037" s="1"/>
      <c r="B2037" s="5" t="s">
        <v>16</v>
      </c>
      <c r="C2037" s="6"/>
      <c r="D2037" s="6"/>
      <c r="E2037" s="6"/>
      <c r="F2037" s="7" t="s">
        <v>16</v>
      </c>
      <c r="G2037" s="6"/>
      <c r="H2037" s="7" t="s">
        <v>16</v>
      </c>
      <c r="I2037" s="4" t="s">
        <v>2719</v>
      </c>
      <c r="J2037" s="4" t="s">
        <v>1215</v>
      </c>
      <c r="K2037" s="6">
        <v>557</v>
      </c>
      <c r="L2037" s="6">
        <v>278</v>
      </c>
      <c r="M2037" s="6">
        <v>140</v>
      </c>
      <c r="N2037" s="11">
        <v>264</v>
      </c>
      <c r="O2037" s="9">
        <v>47.4</v>
      </c>
      <c r="P2037" s="9">
        <v>-5</v>
      </c>
      <c r="Q2037" s="29" t="s">
        <v>3207</v>
      </c>
      <c r="R2037" s="29"/>
      <c r="S2037" s="33"/>
      <c r="T2037" s="43"/>
    </row>
    <row r="2038" spans="1:20" ht="28.5">
      <c r="A2038" s="1"/>
      <c r="B2038" s="5" t="s">
        <v>16</v>
      </c>
      <c r="C2038" s="6"/>
      <c r="D2038" s="6"/>
      <c r="E2038" s="6"/>
      <c r="F2038" s="7" t="s">
        <v>16</v>
      </c>
      <c r="G2038" s="6"/>
      <c r="H2038" s="7" t="s">
        <v>16</v>
      </c>
      <c r="I2038" s="4" t="s">
        <v>2720</v>
      </c>
      <c r="J2038" s="4" t="s">
        <v>1215</v>
      </c>
      <c r="K2038" s="6">
        <v>3000</v>
      </c>
      <c r="L2038" s="6">
        <v>1500</v>
      </c>
      <c r="M2038" s="6">
        <v>195</v>
      </c>
      <c r="N2038" s="11">
        <v>214</v>
      </c>
      <c r="O2038" s="9">
        <v>7.1</v>
      </c>
      <c r="P2038" s="9">
        <v>-85.7</v>
      </c>
      <c r="Q2038" s="29" t="s">
        <v>3208</v>
      </c>
      <c r="R2038" s="29"/>
      <c r="S2038" s="33"/>
      <c r="T2038" s="43"/>
    </row>
    <row r="2039" spans="1:20" ht="57">
      <c r="A2039" s="1"/>
      <c r="B2039" s="5" t="s">
        <v>16</v>
      </c>
      <c r="C2039" s="6"/>
      <c r="D2039" s="6"/>
      <c r="E2039" s="6"/>
      <c r="F2039" s="7" t="s">
        <v>16</v>
      </c>
      <c r="G2039" s="6"/>
      <c r="H2039" s="7" t="s">
        <v>16</v>
      </c>
      <c r="I2039" s="4" t="s">
        <v>2721</v>
      </c>
      <c r="J2039" s="4" t="s">
        <v>1215</v>
      </c>
      <c r="K2039" s="6">
        <v>250</v>
      </c>
      <c r="L2039" s="6">
        <v>124</v>
      </c>
      <c r="M2039" s="6">
        <v>114</v>
      </c>
      <c r="N2039" s="11">
        <v>116</v>
      </c>
      <c r="O2039" s="9">
        <v>46.4</v>
      </c>
      <c r="P2039" s="9">
        <v>-6.5</v>
      </c>
      <c r="Q2039" s="29" t="s">
        <v>3209</v>
      </c>
      <c r="R2039" s="29"/>
      <c r="S2039" s="33"/>
      <c r="T2039" s="43"/>
    </row>
    <row r="2040" spans="1:20" ht="28.5">
      <c r="A2040" s="1"/>
      <c r="B2040" s="5" t="s">
        <v>16</v>
      </c>
      <c r="C2040" s="6"/>
      <c r="D2040" s="6"/>
      <c r="E2040" s="6"/>
      <c r="F2040" s="7" t="s">
        <v>16</v>
      </c>
      <c r="G2040" s="6"/>
      <c r="H2040" s="7" t="s">
        <v>16</v>
      </c>
      <c r="I2040" s="4" t="s">
        <v>2722</v>
      </c>
      <c r="J2040" s="4" t="s">
        <v>37</v>
      </c>
      <c r="K2040" s="6">
        <v>12</v>
      </c>
      <c r="L2040" s="6">
        <v>6</v>
      </c>
      <c r="M2040" s="6">
        <v>0</v>
      </c>
      <c r="N2040" s="11">
        <v>9</v>
      </c>
      <c r="O2040" s="9">
        <v>75</v>
      </c>
      <c r="P2040" s="9">
        <v>50</v>
      </c>
      <c r="Q2040" s="29" t="s">
        <v>3210</v>
      </c>
      <c r="R2040" s="29"/>
      <c r="S2040" s="33"/>
      <c r="T2040" s="43"/>
    </row>
    <row r="2041" spans="1:20" ht="28.5">
      <c r="A2041" s="1"/>
      <c r="B2041" s="5" t="s">
        <v>16</v>
      </c>
      <c r="C2041" s="6"/>
      <c r="D2041" s="6"/>
      <c r="E2041" s="6"/>
      <c r="F2041" s="7" t="s">
        <v>16</v>
      </c>
      <c r="G2041" s="6"/>
      <c r="H2041" s="7" t="s">
        <v>16</v>
      </c>
      <c r="I2041" s="4" t="s">
        <v>2599</v>
      </c>
      <c r="J2041" s="4" t="s">
        <v>170</v>
      </c>
      <c r="K2041" s="6">
        <v>180000</v>
      </c>
      <c r="L2041" s="6">
        <v>90000</v>
      </c>
      <c r="M2041" s="6">
        <v>0</v>
      </c>
      <c r="N2041" s="11">
        <v>215475</v>
      </c>
      <c r="O2041" s="9">
        <v>119.7</v>
      </c>
      <c r="P2041" s="9">
        <v>139.4</v>
      </c>
      <c r="Q2041" s="29" t="s">
        <v>3211</v>
      </c>
      <c r="R2041" s="29"/>
      <c r="S2041" s="33"/>
      <c r="T2041" s="43"/>
    </row>
    <row r="2042" spans="1:20" ht="28.5">
      <c r="A2042" s="1"/>
      <c r="B2042" s="5" t="s">
        <v>16</v>
      </c>
      <c r="C2042" s="6"/>
      <c r="D2042" s="6"/>
      <c r="E2042" s="6"/>
      <c r="F2042" s="7" t="s">
        <v>16</v>
      </c>
      <c r="G2042" s="6"/>
      <c r="H2042" s="7" t="s">
        <v>16</v>
      </c>
      <c r="I2042" s="4" t="s">
        <v>2723</v>
      </c>
      <c r="J2042" s="4" t="s">
        <v>2724</v>
      </c>
      <c r="K2042" s="6">
        <v>25</v>
      </c>
      <c r="L2042" s="6">
        <v>25</v>
      </c>
      <c r="M2042" s="6">
        <v>24</v>
      </c>
      <c r="N2042" s="11">
        <v>16</v>
      </c>
      <c r="O2042" s="7" t="s">
        <v>57</v>
      </c>
      <c r="P2042" s="9">
        <v>-36</v>
      </c>
      <c r="Q2042" s="29" t="s">
        <v>3212</v>
      </c>
      <c r="R2042" s="29"/>
      <c r="S2042" s="33"/>
      <c r="T2042" s="43"/>
    </row>
    <row r="2043" spans="1:20" ht="28.5">
      <c r="A2043" s="4" t="s">
        <v>2725</v>
      </c>
      <c r="B2043" s="5" t="s">
        <v>52</v>
      </c>
      <c r="C2043" s="6">
        <v>892694944</v>
      </c>
      <c r="D2043" s="6">
        <v>1829745221</v>
      </c>
      <c r="E2043" s="6">
        <v>937050277</v>
      </c>
      <c r="F2043" s="8">
        <v>105</v>
      </c>
      <c r="G2043" s="6">
        <v>4147554525</v>
      </c>
      <c r="H2043" s="8">
        <v>44.1</v>
      </c>
      <c r="I2043" s="4" t="s">
        <v>16</v>
      </c>
      <c r="J2043" s="4" t="s">
        <v>16</v>
      </c>
      <c r="K2043" s="6"/>
      <c r="L2043" s="6"/>
      <c r="M2043" s="6"/>
      <c r="N2043" s="11"/>
      <c r="O2043" s="7" t="s">
        <v>16</v>
      </c>
      <c r="P2043" s="7" t="s">
        <v>16</v>
      </c>
      <c r="Q2043" s="29" t="s">
        <v>16</v>
      </c>
      <c r="R2043" s="29"/>
      <c r="S2043" s="33"/>
      <c r="T2043" s="43"/>
    </row>
    <row r="2044" spans="1:20" ht="42.75">
      <c r="A2044" s="4" t="s">
        <v>2714</v>
      </c>
      <c r="B2044" s="5" t="s">
        <v>16</v>
      </c>
      <c r="C2044" s="6"/>
      <c r="D2044" s="6"/>
      <c r="E2044" s="6"/>
      <c r="F2044" s="7" t="s">
        <v>16</v>
      </c>
      <c r="G2044" s="6"/>
      <c r="H2044" s="7" t="s">
        <v>16</v>
      </c>
      <c r="I2044" s="4" t="s">
        <v>2726</v>
      </c>
      <c r="J2044" s="4" t="s">
        <v>2727</v>
      </c>
      <c r="K2044" s="6">
        <v>50800</v>
      </c>
      <c r="L2044" s="6">
        <v>25400</v>
      </c>
      <c r="M2044" s="6">
        <v>477</v>
      </c>
      <c r="N2044" s="11">
        <v>9017</v>
      </c>
      <c r="O2044" s="9">
        <v>17.8</v>
      </c>
      <c r="P2044" s="9">
        <v>-64.5</v>
      </c>
      <c r="Q2044" s="29" t="s">
        <v>3213</v>
      </c>
      <c r="R2044" s="29"/>
      <c r="S2044" s="33"/>
      <c r="T2044" s="43"/>
    </row>
    <row r="2045" spans="1:20" ht="28.5">
      <c r="A2045" s="1"/>
      <c r="B2045" s="5" t="s">
        <v>16</v>
      </c>
      <c r="C2045" s="6"/>
      <c r="D2045" s="6"/>
      <c r="E2045" s="6"/>
      <c r="F2045" s="7" t="s">
        <v>16</v>
      </c>
      <c r="G2045" s="6"/>
      <c r="H2045" s="7" t="s">
        <v>16</v>
      </c>
      <c r="I2045" s="4" t="s">
        <v>2728</v>
      </c>
      <c r="J2045" s="4" t="s">
        <v>2727</v>
      </c>
      <c r="K2045" s="6">
        <v>47561</v>
      </c>
      <c r="L2045" s="6">
        <v>23780</v>
      </c>
      <c r="M2045" s="6">
        <v>8676</v>
      </c>
      <c r="N2045" s="11">
        <v>29458</v>
      </c>
      <c r="O2045" s="9">
        <v>61.9</v>
      </c>
      <c r="P2045" s="9">
        <v>23.9</v>
      </c>
      <c r="Q2045" s="29" t="s">
        <v>3214</v>
      </c>
      <c r="R2045" s="29"/>
      <c r="S2045" s="33"/>
      <c r="T2045" s="43"/>
    </row>
    <row r="2046" spans="1:20" ht="42.75">
      <c r="A2046" s="1"/>
      <c r="B2046" s="5" t="s">
        <v>16</v>
      </c>
      <c r="C2046" s="6"/>
      <c r="D2046" s="6"/>
      <c r="E2046" s="6"/>
      <c r="F2046" s="7" t="s">
        <v>16</v>
      </c>
      <c r="G2046" s="6"/>
      <c r="H2046" s="7" t="s">
        <v>16</v>
      </c>
      <c r="I2046" s="4" t="s">
        <v>2729</v>
      </c>
      <c r="J2046" s="4" t="s">
        <v>2727</v>
      </c>
      <c r="K2046" s="6">
        <v>99351</v>
      </c>
      <c r="L2046" s="6">
        <v>49675</v>
      </c>
      <c r="M2046" s="6">
        <v>18260</v>
      </c>
      <c r="N2046" s="11">
        <v>71896</v>
      </c>
      <c r="O2046" s="9">
        <v>72.400000000000006</v>
      </c>
      <c r="P2046" s="9">
        <v>44.7</v>
      </c>
      <c r="Q2046" s="29" t="s">
        <v>3215</v>
      </c>
      <c r="R2046" s="29"/>
      <c r="S2046" s="33"/>
      <c r="T2046" s="43"/>
    </row>
    <row r="2047" spans="1:20" ht="42.75">
      <c r="A2047" s="1"/>
      <c r="B2047" s="5" t="s">
        <v>16</v>
      </c>
      <c r="C2047" s="6"/>
      <c r="D2047" s="6"/>
      <c r="E2047" s="6"/>
      <c r="F2047" s="7" t="s">
        <v>16</v>
      </c>
      <c r="G2047" s="6"/>
      <c r="H2047" s="7" t="s">
        <v>16</v>
      </c>
      <c r="I2047" s="4" t="s">
        <v>2730</v>
      </c>
      <c r="J2047" s="4" t="s">
        <v>145</v>
      </c>
      <c r="K2047" s="6">
        <v>19851</v>
      </c>
      <c r="L2047" s="6">
        <v>9925</v>
      </c>
      <c r="M2047" s="6">
        <v>3057</v>
      </c>
      <c r="N2047" s="11">
        <v>17114</v>
      </c>
      <c r="O2047" s="9">
        <v>86.2</v>
      </c>
      <c r="P2047" s="9">
        <v>72.400000000000006</v>
      </c>
      <c r="Q2047" s="29" t="s">
        <v>3216</v>
      </c>
      <c r="R2047" s="29"/>
      <c r="S2047" s="33"/>
      <c r="T2047" s="43"/>
    </row>
    <row r="2048" spans="1:20" ht="28.5">
      <c r="A2048" s="1"/>
      <c r="B2048" s="5" t="s">
        <v>16</v>
      </c>
      <c r="C2048" s="6"/>
      <c r="D2048" s="6"/>
      <c r="E2048" s="6"/>
      <c r="F2048" s="7" t="s">
        <v>16</v>
      </c>
      <c r="G2048" s="6"/>
      <c r="H2048" s="7" t="s">
        <v>16</v>
      </c>
      <c r="I2048" s="4" t="s">
        <v>2731</v>
      </c>
      <c r="J2048" s="4" t="s">
        <v>2727</v>
      </c>
      <c r="K2048" s="6">
        <v>637</v>
      </c>
      <c r="L2048" s="6">
        <v>318</v>
      </c>
      <c r="M2048" s="6">
        <v>286</v>
      </c>
      <c r="N2048" s="11">
        <v>913</v>
      </c>
      <c r="O2048" s="9">
        <v>143.30000000000001</v>
      </c>
      <c r="P2048" s="9">
        <v>187.1</v>
      </c>
      <c r="Q2048" s="29" t="s">
        <v>3214</v>
      </c>
      <c r="R2048" s="29"/>
      <c r="S2048" s="33"/>
      <c r="T2048" s="43"/>
    </row>
    <row r="2049" spans="1:20" ht="28.5">
      <c r="A2049" s="1"/>
      <c r="B2049" s="5" t="s">
        <v>16</v>
      </c>
      <c r="C2049" s="6"/>
      <c r="D2049" s="6"/>
      <c r="E2049" s="6"/>
      <c r="F2049" s="7" t="s">
        <v>16</v>
      </c>
      <c r="G2049" s="6"/>
      <c r="H2049" s="7" t="s">
        <v>16</v>
      </c>
      <c r="I2049" s="4" t="s">
        <v>2732</v>
      </c>
      <c r="J2049" s="4" t="s">
        <v>2727</v>
      </c>
      <c r="K2049" s="6">
        <v>35600</v>
      </c>
      <c r="L2049" s="6">
        <v>17800</v>
      </c>
      <c r="M2049" s="6">
        <v>6475</v>
      </c>
      <c r="N2049" s="11">
        <v>21356</v>
      </c>
      <c r="O2049" s="9">
        <v>60</v>
      </c>
      <c r="P2049" s="9">
        <v>20</v>
      </c>
      <c r="Q2049" s="29" t="s">
        <v>3217</v>
      </c>
      <c r="R2049" s="29"/>
      <c r="S2049" s="33"/>
      <c r="T2049" s="43"/>
    </row>
    <row r="2050" spans="1:20" s="23" customFormat="1" ht="45">
      <c r="A2050" s="19" t="s">
        <v>2733</v>
      </c>
      <c r="B2050" s="13" t="s">
        <v>16</v>
      </c>
      <c r="C2050" s="20">
        <f>SUM(C1680:C2049)</f>
        <v>7333377247</v>
      </c>
      <c r="D2050" s="20">
        <f>SUM(D1680:D2049)</f>
        <v>11529311342</v>
      </c>
      <c r="E2050" s="20">
        <f>+D2050-C2050</f>
        <v>4195934095</v>
      </c>
      <c r="F2050" s="21" t="s">
        <v>16</v>
      </c>
      <c r="G2050" s="20">
        <f>SUM(G1680:G2049)</f>
        <v>23642157035</v>
      </c>
      <c r="H2050" s="21" t="s">
        <v>16</v>
      </c>
      <c r="I2050" s="19" t="s">
        <v>16</v>
      </c>
      <c r="J2050" s="19" t="s">
        <v>16</v>
      </c>
      <c r="K2050" s="20"/>
      <c r="L2050" s="20"/>
      <c r="M2050" s="20"/>
      <c r="N2050" s="22"/>
      <c r="O2050" s="21" t="s">
        <v>16</v>
      </c>
      <c r="P2050" s="21" t="s">
        <v>16</v>
      </c>
      <c r="Q2050" s="35" t="s">
        <v>16</v>
      </c>
      <c r="R2050" s="35"/>
      <c r="S2050" s="34"/>
      <c r="T2050" s="42"/>
    </row>
    <row r="2051" spans="1:20">
      <c r="A2051" s="16" t="s">
        <v>2734</v>
      </c>
      <c r="B2051" s="17" t="s">
        <v>16</v>
      </c>
      <c r="C2051" s="17"/>
      <c r="D2051" s="17"/>
      <c r="E2051" s="17"/>
      <c r="F2051" s="17" t="s">
        <v>16</v>
      </c>
      <c r="G2051" s="17"/>
      <c r="H2051" s="17" t="s">
        <v>16</v>
      </c>
      <c r="I2051" s="17" t="s">
        <v>16</v>
      </c>
      <c r="J2051" s="17" t="s">
        <v>16</v>
      </c>
      <c r="K2051" s="17"/>
      <c r="L2051" s="17"/>
      <c r="M2051" s="17"/>
      <c r="N2051" s="17"/>
      <c r="O2051" s="17" t="s">
        <v>16</v>
      </c>
      <c r="P2051" s="17" t="s">
        <v>16</v>
      </c>
      <c r="Q2051" s="45" t="s">
        <v>16</v>
      </c>
      <c r="R2051" s="43"/>
      <c r="S2051" s="43"/>
      <c r="T2051" s="43"/>
    </row>
    <row r="2052" spans="1:20" s="23" customFormat="1" ht="30">
      <c r="A2052" s="19" t="s">
        <v>2735</v>
      </c>
      <c r="B2052" s="13" t="s">
        <v>16</v>
      </c>
      <c r="C2052" s="20"/>
      <c r="D2052" s="20"/>
      <c r="E2052" s="20"/>
      <c r="F2052" s="21" t="s">
        <v>16</v>
      </c>
      <c r="G2052" s="20"/>
      <c r="H2052" s="21" t="s">
        <v>16</v>
      </c>
      <c r="I2052" s="19" t="s">
        <v>16</v>
      </c>
      <c r="J2052" s="19" t="s">
        <v>16</v>
      </c>
      <c r="K2052" s="20"/>
      <c r="L2052" s="20"/>
      <c r="M2052" s="20"/>
      <c r="N2052" s="22"/>
      <c r="O2052" s="21" t="s">
        <v>16</v>
      </c>
      <c r="P2052" s="21" t="s">
        <v>16</v>
      </c>
      <c r="Q2052" s="35" t="s">
        <v>16</v>
      </c>
      <c r="R2052" s="35"/>
      <c r="S2052" s="34"/>
      <c r="T2052" s="42"/>
    </row>
    <row r="2053" spans="1:20" ht="28.5">
      <c r="A2053" s="4" t="s">
        <v>2736</v>
      </c>
      <c r="B2053" s="5" t="s">
        <v>140</v>
      </c>
      <c r="C2053" s="6">
        <v>305577614</v>
      </c>
      <c r="D2053" s="6">
        <v>393388688</v>
      </c>
      <c r="E2053" s="6">
        <v>87811074</v>
      </c>
      <c r="F2053" s="8">
        <v>28.7</v>
      </c>
      <c r="G2053" s="6">
        <v>977274280</v>
      </c>
      <c r="H2053" s="8">
        <v>40.299999999999997</v>
      </c>
      <c r="I2053" s="4" t="s">
        <v>16</v>
      </c>
      <c r="J2053" s="4" t="s">
        <v>16</v>
      </c>
      <c r="K2053" s="6"/>
      <c r="L2053" s="6"/>
      <c r="M2053" s="6"/>
      <c r="N2053" s="11"/>
      <c r="O2053" s="7" t="s">
        <v>16</v>
      </c>
      <c r="P2053" s="7" t="s">
        <v>16</v>
      </c>
      <c r="Q2053" s="29" t="s">
        <v>16</v>
      </c>
      <c r="R2053" s="29"/>
      <c r="S2053" s="33"/>
      <c r="T2053" s="43"/>
    </row>
    <row r="2054" spans="1:20" ht="28.5">
      <c r="A2054" s="4" t="s">
        <v>2737</v>
      </c>
      <c r="B2054" s="5" t="s">
        <v>16</v>
      </c>
      <c r="C2054" s="6"/>
      <c r="D2054" s="6"/>
      <c r="E2054" s="6"/>
      <c r="F2054" s="7" t="s">
        <v>16</v>
      </c>
      <c r="G2054" s="6"/>
      <c r="H2054" s="7" t="s">
        <v>16</v>
      </c>
      <c r="I2054" s="4" t="s">
        <v>2738</v>
      </c>
      <c r="J2054" s="4" t="s">
        <v>2739</v>
      </c>
      <c r="K2054" s="6">
        <v>5500</v>
      </c>
      <c r="L2054" s="6">
        <v>2750</v>
      </c>
      <c r="M2054" s="6">
        <v>3100</v>
      </c>
      <c r="N2054" s="11">
        <v>2428</v>
      </c>
      <c r="O2054" s="9">
        <v>44.1</v>
      </c>
      <c r="P2054" s="9">
        <v>-11.7</v>
      </c>
      <c r="Q2054" s="29" t="s">
        <v>2740</v>
      </c>
      <c r="R2054" s="29"/>
      <c r="S2054" s="33"/>
      <c r="T2054" s="43"/>
    </row>
    <row r="2055" spans="1:20" ht="128.25">
      <c r="A2055" s="1"/>
      <c r="B2055" s="5" t="s">
        <v>16</v>
      </c>
      <c r="C2055" s="6"/>
      <c r="D2055" s="6"/>
      <c r="E2055" s="6"/>
      <c r="F2055" s="7" t="s">
        <v>16</v>
      </c>
      <c r="G2055" s="6"/>
      <c r="H2055" s="7" t="s">
        <v>16</v>
      </c>
      <c r="I2055" s="4" t="s">
        <v>162</v>
      </c>
      <c r="J2055" s="4" t="s">
        <v>86</v>
      </c>
      <c r="K2055" s="6">
        <v>200000</v>
      </c>
      <c r="L2055" s="6">
        <v>106000</v>
      </c>
      <c r="M2055" s="6">
        <v>40607</v>
      </c>
      <c r="N2055" s="11">
        <v>11465</v>
      </c>
      <c r="O2055" s="9">
        <v>5.7</v>
      </c>
      <c r="P2055" s="9">
        <v>-89.2</v>
      </c>
      <c r="Q2055" s="29" t="s">
        <v>2741</v>
      </c>
      <c r="R2055" s="29"/>
      <c r="S2055" s="33"/>
      <c r="T2055" s="43"/>
    </row>
    <row r="2056" spans="1:20">
      <c r="A2056" s="1"/>
      <c r="B2056" s="5" t="s">
        <v>16</v>
      </c>
      <c r="C2056" s="6"/>
      <c r="D2056" s="6"/>
      <c r="E2056" s="6"/>
      <c r="F2056" s="7" t="s">
        <v>16</v>
      </c>
      <c r="G2056" s="6"/>
      <c r="H2056" s="7" t="s">
        <v>16</v>
      </c>
      <c r="I2056" s="4" t="s">
        <v>2742</v>
      </c>
      <c r="J2056" s="4" t="s">
        <v>2743</v>
      </c>
      <c r="K2056" s="6">
        <v>2300</v>
      </c>
      <c r="L2056" s="6">
        <v>850</v>
      </c>
      <c r="M2056" s="6">
        <v>1879</v>
      </c>
      <c r="N2056" s="11">
        <v>930</v>
      </c>
      <c r="O2056" s="9">
        <v>40.4</v>
      </c>
      <c r="P2056" s="9">
        <v>9.4</v>
      </c>
      <c r="Q2056" s="29" t="s">
        <v>2744</v>
      </c>
      <c r="R2056" s="29"/>
      <c r="S2056" s="33"/>
      <c r="T2056" s="43"/>
    </row>
    <row r="2057" spans="1:20" ht="57">
      <c r="A2057" s="1"/>
      <c r="B2057" s="5" t="s">
        <v>16</v>
      </c>
      <c r="C2057" s="6"/>
      <c r="D2057" s="6"/>
      <c r="E2057" s="6"/>
      <c r="F2057" s="7" t="s">
        <v>16</v>
      </c>
      <c r="G2057" s="6"/>
      <c r="H2057" s="7" t="s">
        <v>16</v>
      </c>
      <c r="I2057" s="4" t="s">
        <v>2745</v>
      </c>
      <c r="J2057" s="4" t="s">
        <v>2746</v>
      </c>
      <c r="K2057" s="6">
        <v>9000</v>
      </c>
      <c r="L2057" s="6">
        <v>4500</v>
      </c>
      <c r="M2057" s="6">
        <v>3373</v>
      </c>
      <c r="N2057" s="11">
        <v>4169</v>
      </c>
      <c r="O2057" s="9">
        <v>46.3</v>
      </c>
      <c r="P2057" s="9">
        <v>-7.4</v>
      </c>
      <c r="Q2057" s="29" t="s">
        <v>2747</v>
      </c>
      <c r="R2057" s="29"/>
      <c r="S2057" s="33"/>
      <c r="T2057" s="43"/>
    </row>
    <row r="2058" spans="1:20" ht="28.5">
      <c r="A2058" s="1"/>
      <c r="B2058" s="5" t="s">
        <v>16</v>
      </c>
      <c r="C2058" s="6"/>
      <c r="D2058" s="6"/>
      <c r="E2058" s="6"/>
      <c r="F2058" s="7" t="s">
        <v>16</v>
      </c>
      <c r="G2058" s="6"/>
      <c r="H2058" s="7" t="s">
        <v>16</v>
      </c>
      <c r="I2058" s="4" t="s">
        <v>2748</v>
      </c>
      <c r="J2058" s="4" t="s">
        <v>2749</v>
      </c>
      <c r="K2058" s="6">
        <v>295</v>
      </c>
      <c r="L2058" s="6">
        <v>100</v>
      </c>
      <c r="M2058" s="6">
        <v>110</v>
      </c>
      <c r="N2058" s="11">
        <v>26</v>
      </c>
      <c r="O2058" s="9">
        <v>8.8000000000000007</v>
      </c>
      <c r="P2058" s="9">
        <v>-74</v>
      </c>
      <c r="Q2058" s="29" t="s">
        <v>2750</v>
      </c>
      <c r="R2058" s="29"/>
      <c r="S2058" s="33"/>
      <c r="T2058" s="43"/>
    </row>
    <row r="2059" spans="1:20" ht="42.75">
      <c r="A2059" s="1"/>
      <c r="B2059" s="5" t="s">
        <v>16</v>
      </c>
      <c r="C2059" s="6"/>
      <c r="D2059" s="6"/>
      <c r="E2059" s="6"/>
      <c r="F2059" s="7" t="s">
        <v>16</v>
      </c>
      <c r="G2059" s="6"/>
      <c r="H2059" s="7" t="s">
        <v>16</v>
      </c>
      <c r="I2059" s="4" t="s">
        <v>2751</v>
      </c>
      <c r="J2059" s="4" t="s">
        <v>152</v>
      </c>
      <c r="K2059" s="6">
        <v>140</v>
      </c>
      <c r="L2059" s="6">
        <v>60</v>
      </c>
      <c r="M2059" s="6">
        <v>22</v>
      </c>
      <c r="N2059" s="11">
        <v>44</v>
      </c>
      <c r="O2059" s="9">
        <v>31.4</v>
      </c>
      <c r="P2059" s="9">
        <v>-26.7</v>
      </c>
      <c r="Q2059" s="29" t="s">
        <v>2752</v>
      </c>
      <c r="R2059" s="29"/>
      <c r="S2059" s="33"/>
      <c r="T2059" s="43"/>
    </row>
    <row r="2060" spans="1:20" s="23" customFormat="1" ht="30">
      <c r="A2060" s="19" t="s">
        <v>2753</v>
      </c>
      <c r="B2060" s="13" t="s">
        <v>16</v>
      </c>
      <c r="C2060" s="20"/>
      <c r="D2060" s="20"/>
      <c r="E2060" s="20"/>
      <c r="F2060" s="21" t="s">
        <v>16</v>
      </c>
      <c r="G2060" s="20"/>
      <c r="H2060" s="21" t="s">
        <v>16</v>
      </c>
      <c r="I2060" s="19" t="s">
        <v>16</v>
      </c>
      <c r="J2060" s="19" t="s">
        <v>16</v>
      </c>
      <c r="K2060" s="20"/>
      <c r="L2060" s="20"/>
      <c r="M2060" s="20"/>
      <c r="N2060" s="22"/>
      <c r="O2060" s="21" t="s">
        <v>16</v>
      </c>
      <c r="P2060" s="21" t="s">
        <v>16</v>
      </c>
      <c r="Q2060" s="35" t="s">
        <v>16</v>
      </c>
      <c r="R2060" s="35"/>
      <c r="S2060" s="34"/>
      <c r="T2060" s="42"/>
    </row>
    <row r="2061" spans="1:20" ht="28.5">
      <c r="A2061" s="4" t="s">
        <v>2754</v>
      </c>
      <c r="B2061" s="5" t="s">
        <v>140</v>
      </c>
      <c r="C2061" s="6">
        <v>43504277</v>
      </c>
      <c r="D2061" s="6">
        <v>42632078</v>
      </c>
      <c r="E2061" s="6">
        <v>-872199</v>
      </c>
      <c r="F2061" s="8">
        <v>-2</v>
      </c>
      <c r="G2061" s="6">
        <v>141041663</v>
      </c>
      <c r="H2061" s="8">
        <v>30.2</v>
      </c>
      <c r="I2061" s="4" t="s">
        <v>16</v>
      </c>
      <c r="J2061" s="4" t="s">
        <v>16</v>
      </c>
      <c r="K2061" s="6"/>
      <c r="L2061" s="6"/>
      <c r="M2061" s="6"/>
      <c r="N2061" s="11"/>
      <c r="O2061" s="7" t="s">
        <v>16</v>
      </c>
      <c r="P2061" s="7" t="s">
        <v>16</v>
      </c>
      <c r="Q2061" s="29" t="s">
        <v>16</v>
      </c>
      <c r="R2061" s="29"/>
      <c r="S2061" s="33"/>
      <c r="T2061" s="43"/>
    </row>
    <row r="2062" spans="1:20" ht="42.75">
      <c r="A2062" s="4" t="s">
        <v>2755</v>
      </c>
      <c r="B2062" s="5" t="s">
        <v>16</v>
      </c>
      <c r="C2062" s="6"/>
      <c r="D2062" s="6"/>
      <c r="E2062" s="6"/>
      <c r="F2062" s="7" t="s">
        <v>16</v>
      </c>
      <c r="G2062" s="6"/>
      <c r="H2062" s="7" t="s">
        <v>16</v>
      </c>
      <c r="I2062" s="4" t="s">
        <v>2756</v>
      </c>
      <c r="J2062" s="4" t="s">
        <v>2757</v>
      </c>
      <c r="K2062" s="6">
        <v>120</v>
      </c>
      <c r="L2062" s="6">
        <v>55</v>
      </c>
      <c r="M2062" s="6">
        <v>17</v>
      </c>
      <c r="N2062" s="11">
        <v>40</v>
      </c>
      <c r="O2062" s="9">
        <v>33.299999999999997</v>
      </c>
      <c r="P2062" s="9">
        <v>-27.3</v>
      </c>
      <c r="Q2062" s="29" t="s">
        <v>2758</v>
      </c>
      <c r="R2062" s="29"/>
      <c r="S2062" s="33"/>
      <c r="T2062" s="43"/>
    </row>
    <row r="2063" spans="1:20" ht="57">
      <c r="A2063" s="1"/>
      <c r="B2063" s="5" t="s">
        <v>16</v>
      </c>
      <c r="C2063" s="6"/>
      <c r="D2063" s="6"/>
      <c r="E2063" s="6"/>
      <c r="F2063" s="7" t="s">
        <v>16</v>
      </c>
      <c r="G2063" s="6"/>
      <c r="H2063" s="7" t="s">
        <v>16</v>
      </c>
      <c r="I2063" s="4" t="s">
        <v>2756</v>
      </c>
      <c r="J2063" s="4" t="s">
        <v>2759</v>
      </c>
      <c r="K2063" s="6">
        <v>3</v>
      </c>
      <c r="L2063" s="6">
        <v>1</v>
      </c>
      <c r="M2063" s="6">
        <v>0</v>
      </c>
      <c r="N2063" s="11">
        <v>0</v>
      </c>
      <c r="O2063" s="7" t="s">
        <v>18</v>
      </c>
      <c r="P2063" s="7" t="s">
        <v>18</v>
      </c>
      <c r="Q2063" s="29" t="s">
        <v>2760</v>
      </c>
      <c r="R2063" s="29"/>
      <c r="S2063" s="33"/>
      <c r="T2063" s="43"/>
    </row>
    <row r="2064" spans="1:20" ht="42.75">
      <c r="A2064" s="1"/>
      <c r="B2064" s="5" t="s">
        <v>16</v>
      </c>
      <c r="C2064" s="6"/>
      <c r="D2064" s="6"/>
      <c r="E2064" s="6"/>
      <c r="F2064" s="7" t="s">
        <v>16</v>
      </c>
      <c r="G2064" s="6"/>
      <c r="H2064" s="7" t="s">
        <v>16</v>
      </c>
      <c r="I2064" s="4" t="s">
        <v>2756</v>
      </c>
      <c r="J2064" s="4" t="s">
        <v>2761</v>
      </c>
      <c r="K2064" s="6">
        <v>10</v>
      </c>
      <c r="L2064" s="6">
        <v>4</v>
      </c>
      <c r="M2064" s="6">
        <v>15</v>
      </c>
      <c r="N2064" s="11">
        <v>13</v>
      </c>
      <c r="O2064" s="9">
        <v>130</v>
      </c>
      <c r="P2064" s="9">
        <v>225</v>
      </c>
      <c r="Q2064" s="29" t="s">
        <v>2762</v>
      </c>
      <c r="R2064" s="29"/>
      <c r="S2064" s="33"/>
      <c r="T2064" s="43"/>
    </row>
    <row r="2065" spans="1:20" ht="71.25">
      <c r="A2065" s="1"/>
      <c r="B2065" s="5" t="s">
        <v>16</v>
      </c>
      <c r="C2065" s="6"/>
      <c r="D2065" s="6"/>
      <c r="E2065" s="6"/>
      <c r="F2065" s="7" t="s">
        <v>16</v>
      </c>
      <c r="G2065" s="6"/>
      <c r="H2065" s="7" t="s">
        <v>16</v>
      </c>
      <c r="I2065" s="4" t="s">
        <v>2756</v>
      </c>
      <c r="J2065" s="4" t="s">
        <v>2763</v>
      </c>
      <c r="K2065" s="6">
        <v>50</v>
      </c>
      <c r="L2065" s="6">
        <v>20</v>
      </c>
      <c r="M2065" s="6">
        <v>50</v>
      </c>
      <c r="N2065" s="11">
        <v>19</v>
      </c>
      <c r="O2065" s="9">
        <v>38</v>
      </c>
      <c r="P2065" s="9">
        <v>-5</v>
      </c>
      <c r="Q2065" s="29" t="s">
        <v>2764</v>
      </c>
      <c r="R2065" s="29"/>
      <c r="S2065" s="33"/>
      <c r="T2065" s="43"/>
    </row>
    <row r="2066" spans="1:20" ht="42.75">
      <c r="A2066" s="1"/>
      <c r="B2066" s="5" t="s">
        <v>16</v>
      </c>
      <c r="C2066" s="6"/>
      <c r="D2066" s="6"/>
      <c r="E2066" s="6"/>
      <c r="F2066" s="7" t="s">
        <v>16</v>
      </c>
      <c r="G2066" s="6"/>
      <c r="H2066" s="7" t="s">
        <v>16</v>
      </c>
      <c r="I2066" s="4" t="s">
        <v>2765</v>
      </c>
      <c r="J2066" s="4" t="s">
        <v>130</v>
      </c>
      <c r="K2066" s="6">
        <v>40</v>
      </c>
      <c r="L2066" s="6">
        <v>17</v>
      </c>
      <c r="M2066" s="6">
        <v>19</v>
      </c>
      <c r="N2066" s="11">
        <v>24</v>
      </c>
      <c r="O2066" s="9">
        <v>60</v>
      </c>
      <c r="P2066" s="9">
        <v>41.2</v>
      </c>
      <c r="Q2066" s="29" t="s">
        <v>2766</v>
      </c>
      <c r="R2066" s="29"/>
      <c r="S2066" s="33"/>
      <c r="T2066" s="43"/>
    </row>
    <row r="2067" spans="1:20" ht="42.75">
      <c r="A2067" s="1"/>
      <c r="B2067" s="5" t="s">
        <v>16</v>
      </c>
      <c r="C2067" s="6"/>
      <c r="D2067" s="6"/>
      <c r="E2067" s="6"/>
      <c r="F2067" s="7" t="s">
        <v>16</v>
      </c>
      <c r="G2067" s="6"/>
      <c r="H2067" s="7" t="s">
        <v>16</v>
      </c>
      <c r="I2067" s="4" t="s">
        <v>2767</v>
      </c>
      <c r="J2067" s="4" t="s">
        <v>248</v>
      </c>
      <c r="K2067" s="6">
        <v>30</v>
      </c>
      <c r="L2067" s="6">
        <v>11</v>
      </c>
      <c r="M2067" s="6">
        <v>10</v>
      </c>
      <c r="N2067" s="11">
        <v>4</v>
      </c>
      <c r="O2067" s="9">
        <v>13.3</v>
      </c>
      <c r="P2067" s="9">
        <v>-63.6</v>
      </c>
      <c r="Q2067" s="29" t="s">
        <v>2768</v>
      </c>
      <c r="R2067" s="29"/>
      <c r="S2067" s="33"/>
      <c r="T2067" s="43"/>
    </row>
    <row r="2068" spans="1:20" ht="42.75">
      <c r="A2068" s="1"/>
      <c r="B2068" s="5" t="s">
        <v>16</v>
      </c>
      <c r="C2068" s="6"/>
      <c r="D2068" s="6"/>
      <c r="E2068" s="6"/>
      <c r="F2068" s="7" t="s">
        <v>16</v>
      </c>
      <c r="G2068" s="6"/>
      <c r="H2068" s="7" t="s">
        <v>16</v>
      </c>
      <c r="I2068" s="4" t="s">
        <v>2767</v>
      </c>
      <c r="J2068" s="4" t="s">
        <v>2769</v>
      </c>
      <c r="K2068" s="6">
        <v>350</v>
      </c>
      <c r="L2068" s="6">
        <v>350</v>
      </c>
      <c r="M2068" s="6"/>
      <c r="N2068" s="11">
        <v>350</v>
      </c>
      <c r="O2068" s="7" t="s">
        <v>57</v>
      </c>
      <c r="P2068" s="9">
        <v>0</v>
      </c>
      <c r="Q2068" s="29" t="s">
        <v>16</v>
      </c>
      <c r="R2068" s="29"/>
      <c r="S2068" s="33"/>
      <c r="T2068" s="43"/>
    </row>
    <row r="2069" spans="1:20">
      <c r="A2069" s="1"/>
      <c r="B2069" s="5" t="s">
        <v>16</v>
      </c>
      <c r="C2069" s="6"/>
      <c r="D2069" s="6"/>
      <c r="E2069" s="6"/>
      <c r="F2069" s="7" t="s">
        <v>16</v>
      </c>
      <c r="G2069" s="6"/>
      <c r="H2069" s="7" t="s">
        <v>16</v>
      </c>
      <c r="I2069" s="4" t="s">
        <v>2770</v>
      </c>
      <c r="J2069" s="4" t="s">
        <v>2771</v>
      </c>
      <c r="K2069" s="6">
        <v>2</v>
      </c>
      <c r="L2069" s="6">
        <v>0</v>
      </c>
      <c r="M2069" s="6">
        <v>1</v>
      </c>
      <c r="N2069" s="11">
        <v>0</v>
      </c>
      <c r="O2069" s="7" t="s">
        <v>18</v>
      </c>
      <c r="P2069" s="9">
        <v>0</v>
      </c>
      <c r="Q2069" s="29" t="s">
        <v>16</v>
      </c>
      <c r="R2069" s="29"/>
      <c r="S2069" s="33"/>
      <c r="T2069" s="43"/>
    </row>
    <row r="2070" spans="1:20" ht="28.5">
      <c r="A2070" s="1"/>
      <c r="B2070" s="5" t="s">
        <v>16</v>
      </c>
      <c r="C2070" s="6"/>
      <c r="D2070" s="6"/>
      <c r="E2070" s="6"/>
      <c r="F2070" s="7" t="s">
        <v>16</v>
      </c>
      <c r="G2070" s="6"/>
      <c r="H2070" s="7" t="s">
        <v>16</v>
      </c>
      <c r="I2070" s="4" t="s">
        <v>2772</v>
      </c>
      <c r="J2070" s="4" t="s">
        <v>2773</v>
      </c>
      <c r="K2070" s="6">
        <v>10</v>
      </c>
      <c r="L2070" s="6">
        <v>5</v>
      </c>
      <c r="M2070" s="28" t="s">
        <v>2973</v>
      </c>
      <c r="N2070" s="11">
        <v>0</v>
      </c>
      <c r="O2070" s="7" t="s">
        <v>18</v>
      </c>
      <c r="P2070" s="7" t="s">
        <v>18</v>
      </c>
      <c r="Q2070" s="29" t="s">
        <v>2774</v>
      </c>
      <c r="R2070" s="29"/>
      <c r="S2070" s="33"/>
      <c r="T2070" s="43"/>
    </row>
    <row r="2071" spans="1:20" ht="128.25">
      <c r="A2071" s="1"/>
      <c r="B2071" s="5" t="s">
        <v>16</v>
      </c>
      <c r="C2071" s="6"/>
      <c r="D2071" s="6"/>
      <c r="E2071" s="6"/>
      <c r="F2071" s="7" t="s">
        <v>16</v>
      </c>
      <c r="G2071" s="6"/>
      <c r="H2071" s="7" t="s">
        <v>16</v>
      </c>
      <c r="I2071" s="4" t="s">
        <v>2775</v>
      </c>
      <c r="J2071" s="4" t="s">
        <v>2776</v>
      </c>
      <c r="K2071" s="6">
        <v>6</v>
      </c>
      <c r="L2071" s="6">
        <v>2</v>
      </c>
      <c r="M2071" s="28" t="s">
        <v>2973</v>
      </c>
      <c r="N2071" s="11">
        <v>0</v>
      </c>
      <c r="O2071" s="7" t="s">
        <v>18</v>
      </c>
      <c r="P2071" s="7" t="s">
        <v>18</v>
      </c>
      <c r="Q2071" s="29" t="s">
        <v>2777</v>
      </c>
      <c r="R2071" s="29"/>
      <c r="S2071" s="33"/>
      <c r="T2071" s="43"/>
    </row>
    <row r="2072" spans="1:20" s="23" customFormat="1" ht="15">
      <c r="A2072" s="19" t="s">
        <v>2778</v>
      </c>
      <c r="B2072" s="13" t="s">
        <v>16</v>
      </c>
      <c r="C2072" s="20"/>
      <c r="D2072" s="20"/>
      <c r="E2072" s="20"/>
      <c r="F2072" s="21" t="s">
        <v>16</v>
      </c>
      <c r="G2072" s="20"/>
      <c r="H2072" s="21" t="s">
        <v>16</v>
      </c>
      <c r="I2072" s="19" t="s">
        <v>16</v>
      </c>
      <c r="J2072" s="19" t="s">
        <v>16</v>
      </c>
      <c r="K2072" s="20"/>
      <c r="L2072" s="20"/>
      <c r="M2072" s="20"/>
      <c r="N2072" s="22"/>
      <c r="O2072" s="21" t="s">
        <v>16</v>
      </c>
      <c r="P2072" s="21" t="s">
        <v>16</v>
      </c>
      <c r="Q2072" s="35" t="s">
        <v>16</v>
      </c>
      <c r="R2072" s="35"/>
      <c r="S2072" s="34"/>
      <c r="T2072" s="42"/>
    </row>
    <row r="2073" spans="1:20" ht="42.75">
      <c r="A2073" s="4" t="s">
        <v>2779</v>
      </c>
      <c r="B2073" s="5" t="s">
        <v>22</v>
      </c>
      <c r="C2073" s="6">
        <v>98215702</v>
      </c>
      <c r="D2073" s="6">
        <v>279260280</v>
      </c>
      <c r="E2073" s="6">
        <v>181044578</v>
      </c>
      <c r="F2073" s="8">
        <v>184.3</v>
      </c>
      <c r="G2073" s="6">
        <v>424022459</v>
      </c>
      <c r="H2073" s="8">
        <v>65.900000000000006</v>
      </c>
      <c r="I2073" s="4" t="s">
        <v>16</v>
      </c>
      <c r="J2073" s="4" t="s">
        <v>16</v>
      </c>
      <c r="K2073" s="6"/>
      <c r="L2073" s="6"/>
      <c r="M2073" s="6"/>
      <c r="N2073" s="11"/>
      <c r="O2073" s="7" t="s">
        <v>16</v>
      </c>
      <c r="P2073" s="7" t="s">
        <v>16</v>
      </c>
      <c r="Q2073" s="29" t="s">
        <v>16</v>
      </c>
      <c r="R2073" s="29"/>
      <c r="S2073" s="33"/>
      <c r="T2073" s="43"/>
    </row>
    <row r="2074" spans="1:20" ht="28.5">
      <c r="A2074" s="4" t="s">
        <v>2780</v>
      </c>
      <c r="B2074" s="5" t="s">
        <v>16</v>
      </c>
      <c r="C2074" s="6"/>
      <c r="D2074" s="6"/>
      <c r="E2074" s="6"/>
      <c r="F2074" s="7" t="s">
        <v>16</v>
      </c>
      <c r="G2074" s="6"/>
      <c r="H2074" s="7" t="s">
        <v>16</v>
      </c>
      <c r="I2074" s="4" t="s">
        <v>2781</v>
      </c>
      <c r="J2074" s="4" t="s">
        <v>2782</v>
      </c>
      <c r="K2074" s="6">
        <v>1650</v>
      </c>
      <c r="L2074" s="6">
        <v>750</v>
      </c>
      <c r="M2074" s="6">
        <v>695</v>
      </c>
      <c r="N2074" s="11">
        <v>698</v>
      </c>
      <c r="O2074" s="9">
        <v>42.3</v>
      </c>
      <c r="P2074" s="9">
        <v>-6.9</v>
      </c>
      <c r="Q2074" s="29" t="s">
        <v>2783</v>
      </c>
      <c r="R2074" s="29"/>
      <c r="S2074" s="33"/>
      <c r="T2074" s="43"/>
    </row>
    <row r="2075" spans="1:20" ht="57">
      <c r="A2075" s="1"/>
      <c r="B2075" s="5" t="s">
        <v>16</v>
      </c>
      <c r="C2075" s="6"/>
      <c r="D2075" s="6"/>
      <c r="E2075" s="6"/>
      <c r="F2075" s="7" t="s">
        <v>16</v>
      </c>
      <c r="G2075" s="6"/>
      <c r="H2075" s="7" t="s">
        <v>16</v>
      </c>
      <c r="I2075" s="4" t="s">
        <v>2784</v>
      </c>
      <c r="J2075" s="4" t="s">
        <v>1564</v>
      </c>
      <c r="K2075" s="6">
        <v>1470</v>
      </c>
      <c r="L2075" s="6">
        <v>1470</v>
      </c>
      <c r="M2075" s="6">
        <v>1355</v>
      </c>
      <c r="N2075" s="11">
        <v>1465</v>
      </c>
      <c r="O2075" s="9">
        <v>99.7</v>
      </c>
      <c r="P2075" s="9">
        <v>-0.3</v>
      </c>
      <c r="Q2075" s="29" t="s">
        <v>2785</v>
      </c>
      <c r="R2075" s="29"/>
      <c r="S2075" s="33"/>
      <c r="T2075" s="43"/>
    </row>
    <row r="2076" spans="1:20" ht="28.5">
      <c r="A2076" s="1"/>
      <c r="B2076" s="5" t="s">
        <v>16</v>
      </c>
      <c r="C2076" s="6"/>
      <c r="D2076" s="6"/>
      <c r="E2076" s="6"/>
      <c r="F2076" s="7" t="s">
        <v>16</v>
      </c>
      <c r="G2076" s="6"/>
      <c r="H2076" s="7" t="s">
        <v>16</v>
      </c>
      <c r="I2076" s="4" t="s">
        <v>2786</v>
      </c>
      <c r="J2076" s="4" t="s">
        <v>152</v>
      </c>
      <c r="K2076" s="6">
        <v>1220</v>
      </c>
      <c r="L2076" s="6">
        <v>840</v>
      </c>
      <c r="M2076" s="6">
        <v>530</v>
      </c>
      <c r="N2076" s="11">
        <v>712</v>
      </c>
      <c r="O2076" s="9">
        <v>58.4</v>
      </c>
      <c r="P2076" s="9">
        <v>-15.2</v>
      </c>
      <c r="Q2076" s="29" t="s">
        <v>2787</v>
      </c>
      <c r="R2076" s="29"/>
      <c r="S2076" s="33"/>
      <c r="T2076" s="43"/>
    </row>
    <row r="2077" spans="1:20" ht="28.5">
      <c r="A2077" s="1"/>
      <c r="B2077" s="5" t="s">
        <v>16</v>
      </c>
      <c r="C2077" s="6"/>
      <c r="D2077" s="6"/>
      <c r="E2077" s="6"/>
      <c r="F2077" s="7" t="s">
        <v>16</v>
      </c>
      <c r="G2077" s="6"/>
      <c r="H2077" s="7" t="s">
        <v>16</v>
      </c>
      <c r="I2077" s="4" t="s">
        <v>2786</v>
      </c>
      <c r="J2077" s="4" t="s">
        <v>42</v>
      </c>
      <c r="K2077" s="6">
        <v>150000</v>
      </c>
      <c r="L2077" s="6">
        <v>90000</v>
      </c>
      <c r="M2077" s="6">
        <v>63763</v>
      </c>
      <c r="N2077" s="11">
        <v>138935</v>
      </c>
      <c r="O2077" s="9">
        <v>92.6</v>
      </c>
      <c r="P2077" s="9">
        <v>54.4</v>
      </c>
      <c r="Q2077" s="29" t="s">
        <v>2787</v>
      </c>
      <c r="R2077" s="29"/>
      <c r="S2077" s="33"/>
      <c r="T2077" s="43"/>
    </row>
    <row r="2078" spans="1:20" ht="42.75">
      <c r="A2078" s="1"/>
      <c r="B2078" s="5" t="s">
        <v>16</v>
      </c>
      <c r="C2078" s="6"/>
      <c r="D2078" s="6"/>
      <c r="E2078" s="6"/>
      <c r="F2078" s="7" t="s">
        <v>16</v>
      </c>
      <c r="G2078" s="6"/>
      <c r="H2078" s="7" t="s">
        <v>16</v>
      </c>
      <c r="I2078" s="4" t="s">
        <v>2786</v>
      </c>
      <c r="J2078" s="4" t="s">
        <v>2788</v>
      </c>
      <c r="K2078" s="6">
        <v>363780</v>
      </c>
      <c r="L2078" s="6">
        <v>266780</v>
      </c>
      <c r="M2078" s="6">
        <v>219555</v>
      </c>
      <c r="N2078" s="11">
        <v>482795</v>
      </c>
      <c r="O2078" s="9">
        <v>132.69999999999999</v>
      </c>
      <c r="P2078" s="9">
        <v>81</v>
      </c>
      <c r="Q2078" s="29" t="s">
        <v>2789</v>
      </c>
      <c r="R2078" s="29"/>
      <c r="S2078" s="33"/>
      <c r="T2078" s="43"/>
    </row>
    <row r="2079" spans="1:20" ht="42.75">
      <c r="A2079" s="1"/>
      <c r="B2079" s="5" t="s">
        <v>16</v>
      </c>
      <c r="C2079" s="6"/>
      <c r="D2079" s="6"/>
      <c r="E2079" s="6"/>
      <c r="F2079" s="7" t="s">
        <v>16</v>
      </c>
      <c r="G2079" s="6"/>
      <c r="H2079" s="7" t="s">
        <v>16</v>
      </c>
      <c r="I2079" s="4" t="s">
        <v>2786</v>
      </c>
      <c r="J2079" s="4" t="s">
        <v>2564</v>
      </c>
      <c r="K2079" s="6">
        <v>93720</v>
      </c>
      <c r="L2079" s="6">
        <v>39750</v>
      </c>
      <c r="M2079" s="6">
        <v>19509</v>
      </c>
      <c r="N2079" s="11">
        <v>39611</v>
      </c>
      <c r="O2079" s="9">
        <v>42.3</v>
      </c>
      <c r="P2079" s="9">
        <v>-0.3</v>
      </c>
      <c r="Q2079" s="29" t="s">
        <v>2789</v>
      </c>
      <c r="R2079" s="29"/>
      <c r="S2079" s="33"/>
      <c r="T2079" s="43"/>
    </row>
    <row r="2080" spans="1:20" ht="28.5">
      <c r="A2080" s="1"/>
      <c r="B2080" s="5" t="s">
        <v>16</v>
      </c>
      <c r="C2080" s="6"/>
      <c r="D2080" s="6"/>
      <c r="E2080" s="6"/>
      <c r="F2080" s="7" t="s">
        <v>16</v>
      </c>
      <c r="G2080" s="6"/>
      <c r="H2080" s="7" t="s">
        <v>16</v>
      </c>
      <c r="I2080" s="4" t="s">
        <v>2790</v>
      </c>
      <c r="J2080" s="4" t="s">
        <v>42</v>
      </c>
      <c r="K2080" s="6">
        <v>11000</v>
      </c>
      <c r="L2080" s="6">
        <v>4700</v>
      </c>
      <c r="M2080" s="6">
        <v>1973</v>
      </c>
      <c r="N2080" s="11">
        <v>7749</v>
      </c>
      <c r="O2080" s="9">
        <v>70.400000000000006</v>
      </c>
      <c r="P2080" s="9">
        <v>64.900000000000006</v>
      </c>
      <c r="Q2080" s="29" t="s">
        <v>2787</v>
      </c>
      <c r="R2080" s="29"/>
      <c r="S2080" s="33"/>
      <c r="T2080" s="43"/>
    </row>
    <row r="2081" spans="1:20" ht="28.5">
      <c r="A2081" s="1"/>
      <c r="B2081" s="5" t="s">
        <v>16</v>
      </c>
      <c r="C2081" s="6"/>
      <c r="D2081" s="6"/>
      <c r="E2081" s="6"/>
      <c r="F2081" s="7" t="s">
        <v>16</v>
      </c>
      <c r="G2081" s="6"/>
      <c r="H2081" s="7" t="s">
        <v>16</v>
      </c>
      <c r="I2081" s="4" t="s">
        <v>2791</v>
      </c>
      <c r="J2081" s="4" t="s">
        <v>152</v>
      </c>
      <c r="K2081" s="6">
        <v>90</v>
      </c>
      <c r="L2081" s="6">
        <v>60</v>
      </c>
      <c r="M2081" s="6">
        <v>30</v>
      </c>
      <c r="N2081" s="11">
        <v>25</v>
      </c>
      <c r="O2081" s="7" t="s">
        <v>57</v>
      </c>
      <c r="P2081" s="9">
        <v>-58.3</v>
      </c>
      <c r="Q2081" s="29" t="s">
        <v>2792</v>
      </c>
      <c r="R2081" s="29"/>
      <c r="S2081" s="33"/>
      <c r="T2081" s="43"/>
    </row>
    <row r="2082" spans="1:20" ht="28.5">
      <c r="A2082" s="1"/>
      <c r="B2082" s="5" t="s">
        <v>16</v>
      </c>
      <c r="C2082" s="6"/>
      <c r="D2082" s="6"/>
      <c r="E2082" s="6"/>
      <c r="F2082" s="7" t="s">
        <v>16</v>
      </c>
      <c r="G2082" s="6"/>
      <c r="H2082" s="7" t="s">
        <v>16</v>
      </c>
      <c r="I2082" s="4" t="s">
        <v>2791</v>
      </c>
      <c r="J2082" s="4" t="s">
        <v>42</v>
      </c>
      <c r="K2082" s="6">
        <v>8100</v>
      </c>
      <c r="L2082" s="6">
        <v>5400</v>
      </c>
      <c r="M2082" s="6">
        <v>2400</v>
      </c>
      <c r="N2082" s="11">
        <v>2000</v>
      </c>
      <c r="O2082" s="7" t="s">
        <v>57</v>
      </c>
      <c r="P2082" s="9">
        <v>-63</v>
      </c>
      <c r="Q2082" s="29" t="s">
        <v>2792</v>
      </c>
      <c r="R2082" s="29"/>
      <c r="S2082" s="33"/>
      <c r="T2082" s="43"/>
    </row>
    <row r="2083" spans="1:20" ht="28.5">
      <c r="A2083" s="1"/>
      <c r="B2083" s="5" t="s">
        <v>16</v>
      </c>
      <c r="C2083" s="6"/>
      <c r="D2083" s="6"/>
      <c r="E2083" s="6"/>
      <c r="F2083" s="7" t="s">
        <v>16</v>
      </c>
      <c r="G2083" s="6"/>
      <c r="H2083" s="7" t="s">
        <v>16</v>
      </c>
      <c r="I2083" s="4" t="s">
        <v>2791</v>
      </c>
      <c r="J2083" s="4" t="s">
        <v>2793</v>
      </c>
      <c r="K2083" s="6">
        <v>117</v>
      </c>
      <c r="L2083" s="6">
        <v>78</v>
      </c>
      <c r="M2083" s="6">
        <v>39</v>
      </c>
      <c r="N2083" s="11">
        <v>31</v>
      </c>
      <c r="O2083" s="7" t="s">
        <v>57</v>
      </c>
      <c r="P2083" s="9">
        <v>-60.3</v>
      </c>
      <c r="Q2083" s="29" t="s">
        <v>2792</v>
      </c>
      <c r="R2083" s="29"/>
      <c r="S2083" s="33"/>
      <c r="T2083" s="43"/>
    </row>
    <row r="2084" spans="1:20" ht="42.75">
      <c r="A2084" s="1"/>
      <c r="B2084" s="5" t="s">
        <v>16</v>
      </c>
      <c r="C2084" s="6"/>
      <c r="D2084" s="6"/>
      <c r="E2084" s="6"/>
      <c r="F2084" s="7" t="s">
        <v>16</v>
      </c>
      <c r="G2084" s="6"/>
      <c r="H2084" s="7" t="s">
        <v>16</v>
      </c>
      <c r="I2084" s="4" t="s">
        <v>2794</v>
      </c>
      <c r="J2084" s="4" t="s">
        <v>152</v>
      </c>
      <c r="K2084" s="6">
        <v>122</v>
      </c>
      <c r="L2084" s="6">
        <v>122</v>
      </c>
      <c r="M2084" s="6">
        <v>0</v>
      </c>
      <c r="N2084" s="11">
        <v>124</v>
      </c>
      <c r="O2084" s="9">
        <v>101.6</v>
      </c>
      <c r="P2084" s="9">
        <v>1.6</v>
      </c>
      <c r="Q2084" s="29" t="s">
        <v>2795</v>
      </c>
      <c r="R2084" s="29"/>
      <c r="S2084" s="33"/>
      <c r="T2084" s="43"/>
    </row>
    <row r="2085" spans="1:20" ht="42.75">
      <c r="A2085" s="1"/>
      <c r="B2085" s="5" t="s">
        <v>16</v>
      </c>
      <c r="C2085" s="6"/>
      <c r="D2085" s="6"/>
      <c r="E2085" s="6"/>
      <c r="F2085" s="7" t="s">
        <v>16</v>
      </c>
      <c r="G2085" s="6"/>
      <c r="H2085" s="7" t="s">
        <v>16</v>
      </c>
      <c r="I2085" s="4" t="s">
        <v>2796</v>
      </c>
      <c r="J2085" s="4" t="s">
        <v>2788</v>
      </c>
      <c r="K2085" s="6">
        <v>450000</v>
      </c>
      <c r="L2085" s="6">
        <v>220000</v>
      </c>
      <c r="M2085" s="6">
        <v>208088</v>
      </c>
      <c r="N2085" s="11">
        <v>285534</v>
      </c>
      <c r="O2085" s="9">
        <v>63.5</v>
      </c>
      <c r="P2085" s="9">
        <v>29.8</v>
      </c>
      <c r="Q2085" s="29" t="s">
        <v>2797</v>
      </c>
      <c r="R2085" s="29"/>
      <c r="S2085" s="33"/>
      <c r="T2085" s="43"/>
    </row>
    <row r="2086" spans="1:20" ht="28.5">
      <c r="A2086" s="1"/>
      <c r="B2086" s="5" t="s">
        <v>16</v>
      </c>
      <c r="C2086" s="6"/>
      <c r="D2086" s="6"/>
      <c r="E2086" s="6"/>
      <c r="F2086" s="7" t="s">
        <v>16</v>
      </c>
      <c r="G2086" s="6"/>
      <c r="H2086" s="7" t="s">
        <v>16</v>
      </c>
      <c r="I2086" s="4" t="s">
        <v>2796</v>
      </c>
      <c r="J2086" s="4" t="s">
        <v>2564</v>
      </c>
      <c r="K2086" s="6">
        <v>99000</v>
      </c>
      <c r="L2086" s="6">
        <v>48000</v>
      </c>
      <c r="M2086" s="6">
        <v>38747</v>
      </c>
      <c r="N2086" s="11">
        <v>43733</v>
      </c>
      <c r="O2086" s="9">
        <v>44.2</v>
      </c>
      <c r="P2086" s="9">
        <v>-8.9</v>
      </c>
      <c r="Q2086" s="29" t="s">
        <v>2798</v>
      </c>
      <c r="R2086" s="29"/>
      <c r="S2086" s="33"/>
      <c r="T2086" s="43"/>
    </row>
    <row r="2087" spans="1:20" ht="71.25">
      <c r="A2087" s="1"/>
      <c r="B2087" s="5" t="s">
        <v>16</v>
      </c>
      <c r="C2087" s="6"/>
      <c r="D2087" s="6"/>
      <c r="E2087" s="6"/>
      <c r="F2087" s="7" t="s">
        <v>16</v>
      </c>
      <c r="G2087" s="6"/>
      <c r="H2087" s="7" t="s">
        <v>16</v>
      </c>
      <c r="I2087" s="4" t="s">
        <v>2799</v>
      </c>
      <c r="J2087" s="4" t="s">
        <v>2793</v>
      </c>
      <c r="K2087" s="6">
        <v>382</v>
      </c>
      <c r="L2087" s="6">
        <v>382</v>
      </c>
      <c r="M2087" s="6">
        <v>347</v>
      </c>
      <c r="N2087" s="11">
        <v>473</v>
      </c>
      <c r="O2087" s="9">
        <v>123.8</v>
      </c>
      <c r="P2087" s="9">
        <v>23.8</v>
      </c>
      <c r="Q2087" s="29" t="s">
        <v>2800</v>
      </c>
      <c r="R2087" s="29"/>
      <c r="S2087" s="33"/>
      <c r="T2087" s="43"/>
    </row>
    <row r="2088" spans="1:20" ht="28.5">
      <c r="A2088" s="1"/>
      <c r="B2088" s="5" t="s">
        <v>16</v>
      </c>
      <c r="C2088" s="6"/>
      <c r="D2088" s="6"/>
      <c r="E2088" s="6"/>
      <c r="F2088" s="7" t="s">
        <v>16</v>
      </c>
      <c r="G2088" s="6"/>
      <c r="H2088" s="7" t="s">
        <v>16</v>
      </c>
      <c r="I2088" s="4" t="s">
        <v>2801</v>
      </c>
      <c r="J2088" s="4" t="s">
        <v>152</v>
      </c>
      <c r="K2088" s="6">
        <v>2500</v>
      </c>
      <c r="L2088" s="6">
        <v>1200</v>
      </c>
      <c r="M2088" s="6">
        <v>774</v>
      </c>
      <c r="N2088" s="11">
        <v>1181</v>
      </c>
      <c r="O2088" s="9">
        <v>47.2</v>
      </c>
      <c r="P2088" s="9">
        <v>-1.6</v>
      </c>
      <c r="Q2088" s="29"/>
      <c r="R2088" s="29"/>
      <c r="S2088" s="33"/>
      <c r="T2088" s="43"/>
    </row>
    <row r="2089" spans="1:20" ht="28.5">
      <c r="A2089" s="1"/>
      <c r="B2089" s="5" t="s">
        <v>16</v>
      </c>
      <c r="C2089" s="6"/>
      <c r="D2089" s="6"/>
      <c r="E2089" s="6"/>
      <c r="F2089" s="7" t="s">
        <v>16</v>
      </c>
      <c r="G2089" s="6"/>
      <c r="H2089" s="7" t="s">
        <v>16</v>
      </c>
      <c r="I2089" s="4" t="s">
        <v>2803</v>
      </c>
      <c r="J2089" s="4" t="s">
        <v>42</v>
      </c>
      <c r="K2089" s="6">
        <v>1300000</v>
      </c>
      <c r="L2089" s="6">
        <v>600000</v>
      </c>
      <c r="M2089" s="6">
        <v>770352</v>
      </c>
      <c r="N2089" s="11">
        <v>823058</v>
      </c>
      <c r="O2089" s="9">
        <v>63.3</v>
      </c>
      <c r="P2089" s="9">
        <v>37.200000000000003</v>
      </c>
      <c r="Q2089" s="29" t="s">
        <v>2804</v>
      </c>
      <c r="R2089" s="29"/>
      <c r="S2089" s="33"/>
      <c r="T2089" s="43"/>
    </row>
    <row r="2090" spans="1:20" ht="28.5">
      <c r="A2090" s="1"/>
      <c r="B2090" s="5" t="s">
        <v>16</v>
      </c>
      <c r="C2090" s="6"/>
      <c r="D2090" s="6"/>
      <c r="E2090" s="6"/>
      <c r="F2090" s="7" t="s">
        <v>16</v>
      </c>
      <c r="G2090" s="6"/>
      <c r="H2090" s="7" t="s">
        <v>16</v>
      </c>
      <c r="I2090" s="4" t="s">
        <v>2803</v>
      </c>
      <c r="J2090" s="4" t="s">
        <v>2805</v>
      </c>
      <c r="K2090" s="6">
        <v>24</v>
      </c>
      <c r="L2090" s="6">
        <v>20</v>
      </c>
      <c r="M2090" s="6">
        <v>0</v>
      </c>
      <c r="N2090" s="11">
        <v>22</v>
      </c>
      <c r="O2090" s="9">
        <v>91.7</v>
      </c>
      <c r="P2090" s="9">
        <v>10</v>
      </c>
      <c r="Q2090" s="29" t="s">
        <v>2804</v>
      </c>
      <c r="R2090" s="29"/>
      <c r="S2090" s="33"/>
      <c r="T2090" s="43"/>
    </row>
    <row r="2091" spans="1:20" ht="42.75">
      <c r="A2091" s="1"/>
      <c r="B2091" s="5" t="s">
        <v>16</v>
      </c>
      <c r="C2091" s="6"/>
      <c r="D2091" s="6"/>
      <c r="E2091" s="6"/>
      <c r="F2091" s="7" t="s">
        <v>16</v>
      </c>
      <c r="G2091" s="6"/>
      <c r="H2091" s="7" t="s">
        <v>16</v>
      </c>
      <c r="I2091" s="4" t="s">
        <v>2806</v>
      </c>
      <c r="J2091" s="4" t="s">
        <v>152</v>
      </c>
      <c r="K2091" s="6">
        <v>525</v>
      </c>
      <c r="L2091" s="6">
        <v>525</v>
      </c>
      <c r="M2091" s="6">
        <v>420</v>
      </c>
      <c r="N2091" s="11">
        <v>0</v>
      </c>
      <c r="O2091" s="7" t="s">
        <v>18</v>
      </c>
      <c r="P2091" s="7" t="s">
        <v>18</v>
      </c>
      <c r="Q2091" s="29" t="s">
        <v>2807</v>
      </c>
      <c r="R2091" s="29"/>
      <c r="S2091" s="33"/>
      <c r="T2091" s="43"/>
    </row>
    <row r="2092" spans="1:20" ht="42.75">
      <c r="A2092" s="1"/>
      <c r="B2092" s="5" t="s">
        <v>16</v>
      </c>
      <c r="C2092" s="6"/>
      <c r="D2092" s="6"/>
      <c r="E2092" s="6"/>
      <c r="F2092" s="7" t="s">
        <v>16</v>
      </c>
      <c r="G2092" s="6"/>
      <c r="H2092" s="7" t="s">
        <v>16</v>
      </c>
      <c r="I2092" s="4" t="s">
        <v>2806</v>
      </c>
      <c r="J2092" s="4" t="s">
        <v>42</v>
      </c>
      <c r="K2092" s="6">
        <v>52000</v>
      </c>
      <c r="L2092" s="6">
        <v>52000</v>
      </c>
      <c r="M2092" s="6">
        <v>42000</v>
      </c>
      <c r="N2092" s="11">
        <v>0</v>
      </c>
      <c r="O2092" s="7" t="s">
        <v>18</v>
      </c>
      <c r="P2092" s="7" t="s">
        <v>18</v>
      </c>
      <c r="Q2092" s="29" t="s">
        <v>2807</v>
      </c>
      <c r="R2092" s="29"/>
      <c r="S2092" s="33"/>
      <c r="T2092" s="43"/>
    </row>
    <row r="2093" spans="1:20" ht="42.75">
      <c r="A2093" s="1"/>
      <c r="B2093" s="5" t="s">
        <v>16</v>
      </c>
      <c r="C2093" s="6"/>
      <c r="D2093" s="6"/>
      <c r="E2093" s="6"/>
      <c r="F2093" s="7" t="s">
        <v>16</v>
      </c>
      <c r="G2093" s="6"/>
      <c r="H2093" s="7" t="s">
        <v>16</v>
      </c>
      <c r="I2093" s="4" t="s">
        <v>2806</v>
      </c>
      <c r="J2093" s="4" t="s">
        <v>2793</v>
      </c>
      <c r="K2093" s="6">
        <v>1260</v>
      </c>
      <c r="L2093" s="6">
        <v>1260</v>
      </c>
      <c r="M2093" s="6">
        <v>1028</v>
      </c>
      <c r="N2093" s="11">
        <v>0</v>
      </c>
      <c r="O2093" s="7" t="s">
        <v>18</v>
      </c>
      <c r="P2093" s="7" t="s">
        <v>18</v>
      </c>
      <c r="Q2093" s="29" t="s">
        <v>2807</v>
      </c>
      <c r="R2093" s="29"/>
      <c r="S2093" s="33"/>
      <c r="T2093" s="43"/>
    </row>
    <row r="2094" spans="1:20" ht="28.5">
      <c r="A2094" s="4" t="s">
        <v>2808</v>
      </c>
      <c r="B2094" s="5" t="s">
        <v>22</v>
      </c>
      <c r="C2094" s="6">
        <v>2388416</v>
      </c>
      <c r="D2094" s="6">
        <v>1900647</v>
      </c>
      <c r="E2094" s="6">
        <v>-487769</v>
      </c>
      <c r="F2094" s="8">
        <v>-20.399999999999999</v>
      </c>
      <c r="G2094" s="6">
        <v>6985097</v>
      </c>
      <c r="H2094" s="8">
        <v>27.2</v>
      </c>
      <c r="I2094" s="4" t="s">
        <v>16</v>
      </c>
      <c r="J2094" s="4" t="s">
        <v>16</v>
      </c>
      <c r="K2094" s="6"/>
      <c r="L2094" s="6"/>
      <c r="M2094" s="6"/>
      <c r="N2094" s="11"/>
      <c r="O2094" s="7" t="s">
        <v>16</v>
      </c>
      <c r="P2094" s="7" t="s">
        <v>16</v>
      </c>
      <c r="Q2094" s="29" t="s">
        <v>16</v>
      </c>
      <c r="R2094" s="29"/>
      <c r="S2094" s="33"/>
      <c r="T2094" s="43"/>
    </row>
    <row r="2095" spans="1:20">
      <c r="A2095" s="4" t="s">
        <v>2780</v>
      </c>
      <c r="B2095" s="5" t="s">
        <v>16</v>
      </c>
      <c r="C2095" s="6"/>
      <c r="D2095" s="6"/>
      <c r="E2095" s="6"/>
      <c r="F2095" s="7" t="s">
        <v>16</v>
      </c>
      <c r="G2095" s="6"/>
      <c r="H2095" s="7" t="s">
        <v>16</v>
      </c>
      <c r="I2095" s="4" t="s">
        <v>2809</v>
      </c>
      <c r="J2095" s="4" t="s">
        <v>2505</v>
      </c>
      <c r="K2095" s="6">
        <v>22200</v>
      </c>
      <c r="L2095" s="6">
        <v>11400</v>
      </c>
      <c r="M2095" s="6">
        <v>10898</v>
      </c>
      <c r="N2095" s="11">
        <v>11300</v>
      </c>
      <c r="O2095" s="9">
        <v>50.9</v>
      </c>
      <c r="P2095" s="9">
        <v>-0.9</v>
      </c>
      <c r="Q2095" s="29"/>
      <c r="R2095" s="29"/>
      <c r="S2095" s="33"/>
      <c r="T2095" s="43"/>
    </row>
    <row r="2096" spans="1:20">
      <c r="A2096" s="1"/>
      <c r="B2096" s="5" t="s">
        <v>16</v>
      </c>
      <c r="C2096" s="6"/>
      <c r="D2096" s="6"/>
      <c r="E2096" s="6"/>
      <c r="F2096" s="7" t="s">
        <v>16</v>
      </c>
      <c r="G2096" s="6"/>
      <c r="H2096" s="7" t="s">
        <v>16</v>
      </c>
      <c r="I2096" s="4" t="s">
        <v>2810</v>
      </c>
      <c r="J2096" s="4" t="s">
        <v>1469</v>
      </c>
      <c r="K2096" s="6">
        <v>6378</v>
      </c>
      <c r="L2096" s="6">
        <v>3174</v>
      </c>
      <c r="M2096" s="6">
        <v>3612</v>
      </c>
      <c r="N2096" s="11">
        <v>3337</v>
      </c>
      <c r="O2096" s="9">
        <v>52.3</v>
      </c>
      <c r="P2096" s="9">
        <v>5.0999999999999996</v>
      </c>
      <c r="Q2096" s="29"/>
      <c r="R2096" s="29"/>
      <c r="S2096" s="33"/>
      <c r="T2096" s="43"/>
    </row>
    <row r="2097" spans="1:20" ht="28.5">
      <c r="A2097" s="4" t="s">
        <v>2811</v>
      </c>
      <c r="B2097" s="5" t="s">
        <v>140</v>
      </c>
      <c r="C2097" s="6">
        <v>679442331</v>
      </c>
      <c r="D2097" s="6">
        <v>1284523137</v>
      </c>
      <c r="E2097" s="6">
        <v>605080806</v>
      </c>
      <c r="F2097" s="8">
        <v>89.1</v>
      </c>
      <c r="G2097" s="6">
        <v>1631573785</v>
      </c>
      <c r="H2097" s="8">
        <v>78.7</v>
      </c>
      <c r="I2097" s="4" t="s">
        <v>16</v>
      </c>
      <c r="J2097" s="4" t="s">
        <v>16</v>
      </c>
      <c r="K2097" s="6"/>
      <c r="L2097" s="6"/>
      <c r="M2097" s="6"/>
      <c r="N2097" s="11"/>
      <c r="O2097" s="7" t="s">
        <v>16</v>
      </c>
      <c r="P2097" s="7" t="s">
        <v>16</v>
      </c>
      <c r="Q2097" s="29" t="s">
        <v>16</v>
      </c>
      <c r="R2097" s="29"/>
      <c r="S2097" s="33"/>
      <c r="T2097" s="43"/>
    </row>
    <row r="2098" spans="1:20" ht="42.75">
      <c r="A2098" s="4" t="s">
        <v>2812</v>
      </c>
      <c r="B2098" s="5" t="s">
        <v>16</v>
      </c>
      <c r="C2098" s="6"/>
      <c r="D2098" s="6"/>
      <c r="E2098" s="6"/>
      <c r="F2098" s="7" t="s">
        <v>16</v>
      </c>
      <c r="G2098" s="6"/>
      <c r="H2098" s="7" t="s">
        <v>16</v>
      </c>
      <c r="I2098" s="4" t="s">
        <v>2813</v>
      </c>
      <c r="J2098" s="4" t="s">
        <v>909</v>
      </c>
      <c r="K2098" s="6">
        <v>80000</v>
      </c>
      <c r="L2098" s="6">
        <v>38000</v>
      </c>
      <c r="M2098" s="6">
        <v>43979</v>
      </c>
      <c r="N2098" s="11">
        <v>43878</v>
      </c>
      <c r="O2098" s="9">
        <v>54.8</v>
      </c>
      <c r="P2098" s="9">
        <v>15.5</v>
      </c>
      <c r="Q2098" s="29" t="s">
        <v>2814</v>
      </c>
      <c r="R2098" s="29"/>
      <c r="S2098" s="33"/>
      <c r="T2098" s="43"/>
    </row>
    <row r="2099" spans="1:20" ht="57">
      <c r="A2099" s="1"/>
      <c r="B2099" s="5" t="s">
        <v>16</v>
      </c>
      <c r="C2099" s="6"/>
      <c r="D2099" s="6"/>
      <c r="E2099" s="6"/>
      <c r="F2099" s="7" t="s">
        <v>16</v>
      </c>
      <c r="G2099" s="6"/>
      <c r="H2099" s="7" t="s">
        <v>16</v>
      </c>
      <c r="I2099" s="4" t="s">
        <v>2080</v>
      </c>
      <c r="J2099" s="4" t="s">
        <v>152</v>
      </c>
      <c r="K2099" s="6">
        <v>320</v>
      </c>
      <c r="L2099" s="6">
        <v>140</v>
      </c>
      <c r="M2099" s="6">
        <v>60</v>
      </c>
      <c r="N2099" s="11">
        <v>86</v>
      </c>
      <c r="O2099" s="9">
        <v>26.9</v>
      </c>
      <c r="P2099" s="9">
        <v>-38.6</v>
      </c>
      <c r="Q2099" s="29" t="s">
        <v>2815</v>
      </c>
      <c r="R2099" s="29"/>
      <c r="S2099" s="33"/>
      <c r="T2099" s="43"/>
    </row>
    <row r="2100" spans="1:20" ht="42.75">
      <c r="A2100" s="1"/>
      <c r="B2100" s="5" t="s">
        <v>16</v>
      </c>
      <c r="C2100" s="6"/>
      <c r="D2100" s="6"/>
      <c r="E2100" s="6"/>
      <c r="F2100" s="7" t="s">
        <v>16</v>
      </c>
      <c r="G2100" s="6"/>
      <c r="H2100" s="7" t="s">
        <v>16</v>
      </c>
      <c r="I2100" s="4" t="s">
        <v>2080</v>
      </c>
      <c r="J2100" s="4" t="s">
        <v>2816</v>
      </c>
      <c r="K2100" s="6">
        <v>280000</v>
      </c>
      <c r="L2100" s="6">
        <v>120000</v>
      </c>
      <c r="M2100" s="6">
        <v>79658</v>
      </c>
      <c r="N2100" s="11">
        <v>76384</v>
      </c>
      <c r="O2100" s="9">
        <v>27.3</v>
      </c>
      <c r="P2100" s="9">
        <v>-36.299999999999997</v>
      </c>
      <c r="Q2100" s="29" t="s">
        <v>2817</v>
      </c>
      <c r="R2100" s="29"/>
      <c r="S2100" s="33"/>
      <c r="T2100" s="43"/>
    </row>
    <row r="2101" spans="1:20" ht="42.75">
      <c r="A2101" s="1"/>
      <c r="B2101" s="5" t="s">
        <v>16</v>
      </c>
      <c r="C2101" s="6"/>
      <c r="D2101" s="6"/>
      <c r="E2101" s="6"/>
      <c r="F2101" s="7" t="s">
        <v>16</v>
      </c>
      <c r="G2101" s="6"/>
      <c r="H2101" s="7" t="s">
        <v>16</v>
      </c>
      <c r="I2101" s="4" t="s">
        <v>171</v>
      </c>
      <c r="J2101" s="4" t="s">
        <v>262</v>
      </c>
      <c r="K2101" s="6">
        <v>40000</v>
      </c>
      <c r="L2101" s="6">
        <v>24000</v>
      </c>
      <c r="M2101" s="6">
        <v>14027</v>
      </c>
      <c r="N2101" s="11">
        <v>19913</v>
      </c>
      <c r="O2101" s="9">
        <v>49.8</v>
      </c>
      <c r="P2101" s="9">
        <v>-17</v>
      </c>
      <c r="Q2101" s="29" t="s">
        <v>2818</v>
      </c>
      <c r="R2101" s="29"/>
      <c r="S2101" s="33"/>
      <c r="T2101" s="43"/>
    </row>
    <row r="2102" spans="1:20" ht="42.75">
      <c r="A2102" s="1"/>
      <c r="B2102" s="5" t="s">
        <v>16</v>
      </c>
      <c r="C2102" s="6"/>
      <c r="D2102" s="6"/>
      <c r="E2102" s="6"/>
      <c r="F2102" s="7" t="s">
        <v>16</v>
      </c>
      <c r="G2102" s="6"/>
      <c r="H2102" s="7" t="s">
        <v>16</v>
      </c>
      <c r="I2102" s="4" t="s">
        <v>171</v>
      </c>
      <c r="J2102" s="4" t="s">
        <v>160</v>
      </c>
      <c r="K2102" s="6">
        <v>500</v>
      </c>
      <c r="L2102" s="6">
        <v>350</v>
      </c>
      <c r="M2102" s="6">
        <v>208</v>
      </c>
      <c r="N2102" s="11">
        <v>237</v>
      </c>
      <c r="O2102" s="9">
        <v>47.4</v>
      </c>
      <c r="P2102" s="9">
        <v>-32.299999999999997</v>
      </c>
      <c r="Q2102" s="29" t="s">
        <v>2819</v>
      </c>
      <c r="R2102" s="29"/>
      <c r="S2102" s="33"/>
      <c r="T2102" s="43"/>
    </row>
    <row r="2103" spans="1:20" ht="71.25">
      <c r="A2103" s="1"/>
      <c r="B2103" s="5" t="s">
        <v>16</v>
      </c>
      <c r="C2103" s="6"/>
      <c r="D2103" s="6"/>
      <c r="E2103" s="6"/>
      <c r="F2103" s="7" t="s">
        <v>16</v>
      </c>
      <c r="G2103" s="6"/>
      <c r="H2103" s="7" t="s">
        <v>16</v>
      </c>
      <c r="I2103" s="4" t="s">
        <v>2820</v>
      </c>
      <c r="J2103" s="4" t="s">
        <v>2422</v>
      </c>
      <c r="K2103" s="6">
        <v>2160000</v>
      </c>
      <c r="L2103" s="6">
        <v>1200000</v>
      </c>
      <c r="M2103" s="6">
        <v>161588</v>
      </c>
      <c r="N2103" s="11">
        <v>95479</v>
      </c>
      <c r="O2103" s="9">
        <v>4.4000000000000004</v>
      </c>
      <c r="P2103" s="9">
        <v>-92</v>
      </c>
      <c r="Q2103" s="29" t="s">
        <v>2821</v>
      </c>
      <c r="R2103" s="29"/>
      <c r="S2103" s="33"/>
      <c r="T2103" s="43"/>
    </row>
    <row r="2104" spans="1:20" ht="28.5">
      <c r="A2104" s="4" t="s">
        <v>2822</v>
      </c>
      <c r="B2104" s="5" t="s">
        <v>140</v>
      </c>
      <c r="C2104" s="6">
        <v>75649168</v>
      </c>
      <c r="D2104" s="6">
        <v>180714670</v>
      </c>
      <c r="E2104" s="6">
        <v>105065502</v>
      </c>
      <c r="F2104" s="8">
        <v>138.9</v>
      </c>
      <c r="G2104" s="6">
        <v>305952143</v>
      </c>
      <c r="H2104" s="8">
        <v>59.1</v>
      </c>
      <c r="I2104" s="4" t="s">
        <v>16</v>
      </c>
      <c r="J2104" s="4" t="s">
        <v>16</v>
      </c>
      <c r="K2104" s="6"/>
      <c r="L2104" s="6"/>
      <c r="M2104" s="6"/>
      <c r="N2104" s="11"/>
      <c r="O2104" s="7" t="s">
        <v>16</v>
      </c>
      <c r="P2104" s="7" t="s">
        <v>16</v>
      </c>
      <c r="Q2104" s="29" t="s">
        <v>16</v>
      </c>
      <c r="R2104" s="29"/>
      <c r="S2104" s="33"/>
      <c r="T2104" s="43"/>
    </row>
    <row r="2105" spans="1:20" ht="228">
      <c r="A2105" s="4" t="s">
        <v>2823</v>
      </c>
      <c r="B2105" s="5" t="s">
        <v>16</v>
      </c>
      <c r="C2105" s="6"/>
      <c r="D2105" s="6"/>
      <c r="E2105" s="6"/>
      <c r="F2105" s="7" t="s">
        <v>16</v>
      </c>
      <c r="G2105" s="6"/>
      <c r="H2105" s="7" t="s">
        <v>16</v>
      </c>
      <c r="I2105" s="4" t="s">
        <v>162</v>
      </c>
      <c r="J2105" s="4" t="s">
        <v>86</v>
      </c>
      <c r="K2105" s="6">
        <v>114000</v>
      </c>
      <c r="L2105" s="6">
        <v>57000</v>
      </c>
      <c r="M2105" s="6">
        <v>56812</v>
      </c>
      <c r="N2105" s="11">
        <v>30836</v>
      </c>
      <c r="O2105" s="9">
        <v>27</v>
      </c>
      <c r="P2105" s="9">
        <v>-45.9</v>
      </c>
      <c r="Q2105" s="29" t="s">
        <v>2824</v>
      </c>
      <c r="R2105" s="29"/>
      <c r="S2105" s="33"/>
      <c r="T2105" s="43"/>
    </row>
    <row r="2106" spans="1:20" ht="42.75">
      <c r="A2106" s="1"/>
      <c r="B2106" s="5" t="s">
        <v>16</v>
      </c>
      <c r="C2106" s="6"/>
      <c r="D2106" s="6"/>
      <c r="E2106" s="6"/>
      <c r="F2106" s="7" t="s">
        <v>16</v>
      </c>
      <c r="G2106" s="6"/>
      <c r="H2106" s="7" t="s">
        <v>16</v>
      </c>
      <c r="I2106" s="4" t="s">
        <v>2825</v>
      </c>
      <c r="J2106" s="4" t="s">
        <v>152</v>
      </c>
      <c r="K2106" s="6">
        <v>4000</v>
      </c>
      <c r="L2106" s="6">
        <v>1920</v>
      </c>
      <c r="M2106" s="6">
        <v>463</v>
      </c>
      <c r="N2106" s="11">
        <v>973</v>
      </c>
      <c r="O2106" s="9">
        <v>24.3</v>
      </c>
      <c r="P2106" s="9">
        <v>-49.3</v>
      </c>
      <c r="Q2106" s="29" t="s">
        <v>2826</v>
      </c>
      <c r="R2106" s="29"/>
      <c r="S2106" s="33"/>
      <c r="T2106" s="43"/>
    </row>
    <row r="2107" spans="1:20" ht="57">
      <c r="A2107" s="1"/>
      <c r="B2107" s="5" t="s">
        <v>16</v>
      </c>
      <c r="C2107" s="6"/>
      <c r="D2107" s="6"/>
      <c r="E2107" s="6"/>
      <c r="F2107" s="7" t="s">
        <v>16</v>
      </c>
      <c r="G2107" s="6"/>
      <c r="H2107" s="7" t="s">
        <v>16</v>
      </c>
      <c r="I2107" s="4" t="s">
        <v>2827</v>
      </c>
      <c r="J2107" s="4" t="s">
        <v>2828</v>
      </c>
      <c r="K2107" s="6">
        <v>200</v>
      </c>
      <c r="L2107" s="6">
        <v>100</v>
      </c>
      <c r="M2107" s="6">
        <v>62</v>
      </c>
      <c r="N2107" s="11">
        <v>52</v>
      </c>
      <c r="O2107" s="9">
        <v>26</v>
      </c>
      <c r="P2107" s="9">
        <v>-48</v>
      </c>
      <c r="Q2107" s="29" t="s">
        <v>2829</v>
      </c>
      <c r="R2107" s="29"/>
      <c r="S2107" s="33"/>
      <c r="T2107" s="43"/>
    </row>
    <row r="2108" spans="1:20" ht="142.5">
      <c r="A2108" s="1"/>
      <c r="B2108" s="1"/>
      <c r="C2108" s="1"/>
      <c r="D2108" s="1"/>
      <c r="E2108" s="1"/>
      <c r="F2108" s="1"/>
      <c r="G2108" s="1"/>
      <c r="H2108" s="1"/>
      <c r="I2108" s="1"/>
      <c r="J2108" s="1"/>
      <c r="K2108" s="1"/>
      <c r="L2108" s="1"/>
      <c r="M2108" s="1"/>
      <c r="N2108" s="1"/>
      <c r="O2108" s="1"/>
      <c r="P2108" s="1"/>
      <c r="Q2108" s="29" t="s">
        <v>2830</v>
      </c>
      <c r="R2108" s="29"/>
      <c r="S2108" s="33"/>
      <c r="T2108" s="43"/>
    </row>
    <row r="2109" spans="1:20" ht="171">
      <c r="A2109" s="1"/>
      <c r="B2109" s="5" t="s">
        <v>16</v>
      </c>
      <c r="C2109" s="6"/>
      <c r="D2109" s="6"/>
      <c r="E2109" s="6"/>
      <c r="F2109" s="7" t="s">
        <v>16</v>
      </c>
      <c r="G2109" s="6"/>
      <c r="H2109" s="7" t="s">
        <v>16</v>
      </c>
      <c r="I2109" s="4" t="s">
        <v>2831</v>
      </c>
      <c r="J2109" s="4" t="s">
        <v>2832</v>
      </c>
      <c r="K2109" s="6">
        <v>180</v>
      </c>
      <c r="L2109" s="6">
        <v>90</v>
      </c>
      <c r="M2109" s="6">
        <v>49</v>
      </c>
      <c r="N2109" s="11">
        <v>78</v>
      </c>
      <c r="O2109" s="9">
        <v>43.3</v>
      </c>
      <c r="P2109" s="9">
        <v>-13.3</v>
      </c>
      <c r="Q2109" s="29" t="s">
        <v>2833</v>
      </c>
      <c r="R2109" s="29"/>
      <c r="S2109" s="33"/>
      <c r="T2109" s="43"/>
    </row>
    <row r="2110" spans="1:20" ht="42.75">
      <c r="A2110" s="1"/>
      <c r="B2110" s="5" t="s">
        <v>16</v>
      </c>
      <c r="C2110" s="6"/>
      <c r="D2110" s="6"/>
      <c r="E2110" s="6"/>
      <c r="F2110" s="7" t="s">
        <v>16</v>
      </c>
      <c r="G2110" s="6"/>
      <c r="H2110" s="7" t="s">
        <v>16</v>
      </c>
      <c r="I2110" s="4" t="s">
        <v>2834</v>
      </c>
      <c r="J2110" s="4" t="s">
        <v>2835</v>
      </c>
      <c r="K2110" s="6">
        <v>300</v>
      </c>
      <c r="L2110" s="6">
        <v>150</v>
      </c>
      <c r="M2110" s="6">
        <v>70</v>
      </c>
      <c r="N2110" s="11">
        <v>109</v>
      </c>
      <c r="O2110" s="9">
        <v>36.299999999999997</v>
      </c>
      <c r="P2110" s="9">
        <v>-27.3</v>
      </c>
      <c r="Q2110" s="29" t="s">
        <v>2836</v>
      </c>
      <c r="R2110" s="29"/>
      <c r="S2110" s="33"/>
      <c r="T2110" s="43"/>
    </row>
    <row r="2111" spans="1:20" ht="85.5">
      <c r="A2111" s="1"/>
      <c r="B2111" s="5" t="s">
        <v>16</v>
      </c>
      <c r="C2111" s="6"/>
      <c r="D2111" s="6"/>
      <c r="E2111" s="6"/>
      <c r="F2111" s="7" t="s">
        <v>16</v>
      </c>
      <c r="G2111" s="6"/>
      <c r="H2111" s="7" t="s">
        <v>16</v>
      </c>
      <c r="I2111" s="4" t="s">
        <v>2837</v>
      </c>
      <c r="J2111" s="4" t="s">
        <v>2838</v>
      </c>
      <c r="K2111" s="6">
        <v>700</v>
      </c>
      <c r="L2111" s="6">
        <v>350</v>
      </c>
      <c r="M2111" s="6">
        <v>252</v>
      </c>
      <c r="N2111" s="11">
        <v>215</v>
      </c>
      <c r="O2111" s="9">
        <v>30.7</v>
      </c>
      <c r="P2111" s="9">
        <v>-38.6</v>
      </c>
      <c r="Q2111" s="29" t="s">
        <v>2839</v>
      </c>
      <c r="R2111" s="29"/>
      <c r="S2111" s="33"/>
      <c r="T2111" s="43"/>
    </row>
    <row r="2112" spans="1:20" ht="85.5">
      <c r="A2112" s="1"/>
      <c r="B2112" s="5" t="s">
        <v>16</v>
      </c>
      <c r="C2112" s="6"/>
      <c r="D2112" s="6"/>
      <c r="E2112" s="6"/>
      <c r="F2112" s="7" t="s">
        <v>16</v>
      </c>
      <c r="G2112" s="6"/>
      <c r="H2112" s="7" t="s">
        <v>16</v>
      </c>
      <c r="I2112" s="4" t="s">
        <v>2840</v>
      </c>
      <c r="J2112" s="4" t="s">
        <v>2841</v>
      </c>
      <c r="K2112" s="6">
        <v>400000</v>
      </c>
      <c r="L2112" s="6">
        <v>200000</v>
      </c>
      <c r="M2112" s="6">
        <v>74995</v>
      </c>
      <c r="N2112" s="11">
        <v>314848</v>
      </c>
      <c r="O2112" s="9">
        <v>78.7</v>
      </c>
      <c r="P2112" s="9">
        <v>57.4</v>
      </c>
      <c r="Q2112" s="29" t="s">
        <v>2842</v>
      </c>
      <c r="R2112" s="29"/>
      <c r="S2112" s="33"/>
      <c r="T2112" s="43"/>
    </row>
    <row r="2113" spans="1:20">
      <c r="A2113" s="4" t="s">
        <v>2843</v>
      </c>
      <c r="B2113" s="5" t="s">
        <v>140</v>
      </c>
      <c r="C2113" s="6">
        <v>14089408</v>
      </c>
      <c r="D2113" s="6">
        <v>37369931</v>
      </c>
      <c r="E2113" s="6">
        <v>23280523</v>
      </c>
      <c r="F2113" s="8">
        <v>165.2</v>
      </c>
      <c r="G2113" s="6">
        <v>32923821</v>
      </c>
      <c r="H2113" s="8">
        <v>113.5</v>
      </c>
      <c r="I2113" s="4" t="s">
        <v>16</v>
      </c>
      <c r="J2113" s="4" t="s">
        <v>16</v>
      </c>
      <c r="K2113" s="6"/>
      <c r="L2113" s="6"/>
      <c r="M2113" s="6"/>
      <c r="N2113" s="11"/>
      <c r="O2113" s="7" t="s">
        <v>16</v>
      </c>
      <c r="P2113" s="7" t="s">
        <v>16</v>
      </c>
      <c r="Q2113" s="29" t="s">
        <v>16</v>
      </c>
      <c r="R2113" s="29"/>
      <c r="S2113" s="33"/>
      <c r="T2113" s="43"/>
    </row>
    <row r="2114" spans="1:20">
      <c r="A2114" s="1"/>
      <c r="B2114" s="5" t="s">
        <v>92</v>
      </c>
      <c r="C2114" s="6">
        <v>20298214006</v>
      </c>
      <c r="D2114" s="6">
        <v>29332611970</v>
      </c>
      <c r="E2114" s="6">
        <v>9034397964</v>
      </c>
      <c r="F2114" s="8">
        <v>44.5</v>
      </c>
      <c r="G2114" s="6">
        <v>52911892228</v>
      </c>
      <c r="H2114" s="8">
        <v>55.4</v>
      </c>
      <c r="I2114" s="4" t="s">
        <v>16</v>
      </c>
      <c r="J2114" s="4" t="s">
        <v>16</v>
      </c>
      <c r="K2114" s="6"/>
      <c r="L2114" s="6"/>
      <c r="M2114" s="6"/>
      <c r="N2114" s="11"/>
      <c r="O2114" s="7" t="s">
        <v>16</v>
      </c>
      <c r="P2114" s="7" t="s">
        <v>16</v>
      </c>
      <c r="Q2114" s="29" t="s">
        <v>16</v>
      </c>
      <c r="R2114" s="29"/>
      <c r="S2114" s="33"/>
      <c r="T2114" s="43"/>
    </row>
    <row r="2115" spans="1:20" ht="28.5">
      <c r="A2115" s="4" t="s">
        <v>2844</v>
      </c>
      <c r="B2115" s="5" t="s">
        <v>16</v>
      </c>
      <c r="C2115" s="6"/>
      <c r="D2115" s="6"/>
      <c r="E2115" s="6"/>
      <c r="F2115" s="7" t="s">
        <v>16</v>
      </c>
      <c r="G2115" s="6"/>
      <c r="H2115" s="7" t="s">
        <v>16</v>
      </c>
      <c r="I2115" s="4" t="s">
        <v>2845</v>
      </c>
      <c r="J2115" s="4" t="s">
        <v>96</v>
      </c>
      <c r="K2115" s="6">
        <v>336198</v>
      </c>
      <c r="L2115" s="6">
        <v>334622</v>
      </c>
      <c r="M2115" s="6">
        <v>335581</v>
      </c>
      <c r="N2115" s="11">
        <v>335023</v>
      </c>
      <c r="O2115" s="7" t="s">
        <v>57</v>
      </c>
      <c r="P2115" s="9">
        <v>0.1</v>
      </c>
      <c r="Q2115" s="29"/>
      <c r="R2115" s="29"/>
      <c r="S2115" s="33"/>
      <c r="T2115" s="43"/>
    </row>
    <row r="2116" spans="1:20" ht="28.5">
      <c r="A2116" s="1"/>
      <c r="B2116" s="5" t="s">
        <v>16</v>
      </c>
      <c r="C2116" s="6"/>
      <c r="D2116" s="6"/>
      <c r="E2116" s="6"/>
      <c r="F2116" s="7" t="s">
        <v>16</v>
      </c>
      <c r="G2116" s="6"/>
      <c r="H2116" s="7" t="s">
        <v>16</v>
      </c>
      <c r="I2116" s="4" t="s">
        <v>2846</v>
      </c>
      <c r="J2116" s="4" t="s">
        <v>96</v>
      </c>
      <c r="K2116" s="6">
        <v>87067</v>
      </c>
      <c r="L2116" s="6">
        <v>88245</v>
      </c>
      <c r="M2116" s="6">
        <v>92728</v>
      </c>
      <c r="N2116" s="11">
        <v>88243</v>
      </c>
      <c r="O2116" s="7" t="s">
        <v>57</v>
      </c>
      <c r="P2116" s="9">
        <v>0</v>
      </c>
      <c r="Q2116" s="29" t="s">
        <v>16</v>
      </c>
      <c r="R2116" s="29"/>
      <c r="S2116" s="33"/>
      <c r="T2116" s="43"/>
    </row>
    <row r="2117" spans="1:20" ht="28.5">
      <c r="A2117" s="1"/>
      <c r="B2117" s="5" t="s">
        <v>16</v>
      </c>
      <c r="C2117" s="6"/>
      <c r="D2117" s="6"/>
      <c r="E2117" s="6"/>
      <c r="F2117" s="7" t="s">
        <v>16</v>
      </c>
      <c r="G2117" s="6"/>
      <c r="H2117" s="7" t="s">
        <v>16</v>
      </c>
      <c r="I2117" s="4" t="s">
        <v>2847</v>
      </c>
      <c r="J2117" s="4" t="s">
        <v>96</v>
      </c>
      <c r="K2117" s="6">
        <v>1043374</v>
      </c>
      <c r="L2117" s="6">
        <v>1029388</v>
      </c>
      <c r="M2117" s="6">
        <v>980489</v>
      </c>
      <c r="N2117" s="11">
        <v>1032719</v>
      </c>
      <c r="O2117" s="7" t="s">
        <v>57</v>
      </c>
      <c r="P2117" s="9">
        <v>0.3</v>
      </c>
      <c r="Q2117" s="29"/>
      <c r="R2117" s="29"/>
      <c r="S2117" s="33"/>
      <c r="T2117" s="43"/>
    </row>
    <row r="2118" spans="1:20" ht="28.5">
      <c r="A2118" s="1"/>
      <c r="B2118" s="5" t="s">
        <v>16</v>
      </c>
      <c r="C2118" s="6"/>
      <c r="D2118" s="6"/>
      <c r="E2118" s="6"/>
      <c r="F2118" s="7" t="s">
        <v>16</v>
      </c>
      <c r="G2118" s="6"/>
      <c r="H2118" s="7" t="s">
        <v>16</v>
      </c>
      <c r="I2118" s="4" t="s">
        <v>2848</v>
      </c>
      <c r="J2118" s="4" t="s">
        <v>96</v>
      </c>
      <c r="K2118" s="6">
        <v>1625</v>
      </c>
      <c r="L2118" s="6">
        <v>1629</v>
      </c>
      <c r="M2118" s="6">
        <v>1659</v>
      </c>
      <c r="N2118" s="11">
        <v>1628</v>
      </c>
      <c r="O2118" s="7" t="s">
        <v>57</v>
      </c>
      <c r="P2118" s="9">
        <v>-0.1</v>
      </c>
      <c r="Q2118" s="29"/>
      <c r="R2118" s="29"/>
      <c r="S2118" s="33"/>
      <c r="T2118" s="43"/>
    </row>
    <row r="2119" spans="1:20">
      <c r="A2119" s="1"/>
      <c r="B2119" s="5" t="s">
        <v>16</v>
      </c>
      <c r="C2119" s="6"/>
      <c r="D2119" s="6"/>
      <c r="E2119" s="6"/>
      <c r="F2119" s="7" t="s">
        <v>16</v>
      </c>
      <c r="G2119" s="6"/>
      <c r="H2119" s="7" t="s">
        <v>16</v>
      </c>
      <c r="I2119" s="4" t="s">
        <v>2849</v>
      </c>
      <c r="J2119" s="4" t="s">
        <v>96</v>
      </c>
      <c r="K2119" s="6">
        <v>15063</v>
      </c>
      <c r="L2119" s="6">
        <v>16783</v>
      </c>
      <c r="M2119" s="6">
        <v>23230</v>
      </c>
      <c r="N2119" s="11">
        <v>17141</v>
      </c>
      <c r="O2119" s="7" t="s">
        <v>57</v>
      </c>
      <c r="P2119" s="9">
        <v>2.1</v>
      </c>
      <c r="Q2119" s="29"/>
      <c r="R2119" s="29"/>
      <c r="S2119" s="33"/>
      <c r="T2119" s="43"/>
    </row>
    <row r="2120" spans="1:20" ht="28.5">
      <c r="A2120" s="4" t="s">
        <v>2850</v>
      </c>
      <c r="B2120" s="5" t="s">
        <v>140</v>
      </c>
      <c r="C2120" s="6">
        <v>150299280</v>
      </c>
      <c r="D2120" s="6">
        <v>163467916</v>
      </c>
      <c r="E2120" s="6">
        <v>13168636</v>
      </c>
      <c r="F2120" s="8">
        <v>8.8000000000000007</v>
      </c>
      <c r="G2120" s="6">
        <v>260291572</v>
      </c>
      <c r="H2120" s="8">
        <v>62.8</v>
      </c>
      <c r="I2120" s="4" t="s">
        <v>16</v>
      </c>
      <c r="J2120" s="4" t="s">
        <v>16</v>
      </c>
      <c r="K2120" s="6"/>
      <c r="L2120" s="6"/>
      <c r="M2120" s="6"/>
      <c r="N2120" s="11"/>
      <c r="O2120" s="7" t="s">
        <v>16</v>
      </c>
      <c r="P2120" s="7" t="s">
        <v>16</v>
      </c>
      <c r="Q2120" s="29" t="s">
        <v>16</v>
      </c>
      <c r="R2120" s="29"/>
      <c r="S2120" s="33"/>
      <c r="T2120" s="43"/>
    </row>
    <row r="2121" spans="1:20" ht="28.5">
      <c r="A2121" s="4" t="s">
        <v>2851</v>
      </c>
      <c r="B2121" s="5" t="s">
        <v>16</v>
      </c>
      <c r="C2121" s="6"/>
      <c r="D2121" s="6"/>
      <c r="E2121" s="6"/>
      <c r="F2121" s="7" t="s">
        <v>16</v>
      </c>
      <c r="G2121" s="6"/>
      <c r="H2121" s="7" t="s">
        <v>16</v>
      </c>
      <c r="I2121" s="4" t="s">
        <v>2852</v>
      </c>
      <c r="J2121" s="4" t="s">
        <v>2853</v>
      </c>
      <c r="K2121" s="6">
        <v>1120</v>
      </c>
      <c r="L2121" s="6">
        <v>529</v>
      </c>
      <c r="M2121" s="6">
        <v>541</v>
      </c>
      <c r="N2121" s="11">
        <v>511</v>
      </c>
      <c r="O2121" s="9">
        <v>45.6</v>
      </c>
      <c r="P2121" s="9">
        <v>-3.4</v>
      </c>
      <c r="Q2121" s="29"/>
      <c r="R2121" s="29"/>
      <c r="S2121" s="33"/>
      <c r="T2121" s="43"/>
    </row>
    <row r="2122" spans="1:20" ht="28.5">
      <c r="A2122" s="1"/>
      <c r="B2122" s="5" t="s">
        <v>16</v>
      </c>
      <c r="C2122" s="6"/>
      <c r="D2122" s="6"/>
      <c r="E2122" s="6"/>
      <c r="F2122" s="7" t="s">
        <v>16</v>
      </c>
      <c r="G2122" s="6"/>
      <c r="H2122" s="7" t="s">
        <v>16</v>
      </c>
      <c r="I2122" s="4" t="s">
        <v>2854</v>
      </c>
      <c r="J2122" s="4" t="s">
        <v>2855</v>
      </c>
      <c r="K2122" s="6">
        <v>850</v>
      </c>
      <c r="L2122" s="6">
        <v>450</v>
      </c>
      <c r="M2122" s="6">
        <v>659</v>
      </c>
      <c r="N2122" s="11">
        <v>455</v>
      </c>
      <c r="O2122" s="9">
        <v>53.5</v>
      </c>
      <c r="P2122" s="9">
        <v>1.1000000000000001</v>
      </c>
      <c r="Q2122" s="29"/>
      <c r="R2122" s="29"/>
      <c r="S2122" s="33"/>
      <c r="T2122" s="43"/>
    </row>
    <row r="2123" spans="1:20" ht="57">
      <c r="A2123" s="1"/>
      <c r="B2123" s="5" t="s">
        <v>16</v>
      </c>
      <c r="C2123" s="6"/>
      <c r="D2123" s="6"/>
      <c r="E2123" s="6"/>
      <c r="F2123" s="7" t="s">
        <v>16</v>
      </c>
      <c r="G2123" s="6"/>
      <c r="H2123" s="7" t="s">
        <v>16</v>
      </c>
      <c r="I2123" s="4" t="s">
        <v>2856</v>
      </c>
      <c r="J2123" s="4" t="s">
        <v>2857</v>
      </c>
      <c r="K2123" s="6">
        <v>600</v>
      </c>
      <c r="L2123" s="6">
        <v>540</v>
      </c>
      <c r="M2123" s="6">
        <v>564</v>
      </c>
      <c r="N2123" s="11">
        <v>539</v>
      </c>
      <c r="O2123" s="9">
        <v>89.8</v>
      </c>
      <c r="P2123" s="9">
        <v>-0.2</v>
      </c>
      <c r="Q2123" s="29" t="s">
        <v>2858</v>
      </c>
      <c r="R2123" s="29"/>
      <c r="S2123" s="33"/>
      <c r="T2123" s="43"/>
    </row>
    <row r="2124" spans="1:20">
      <c r="A2124" s="4" t="s">
        <v>2859</v>
      </c>
      <c r="B2124" s="5" t="s">
        <v>140</v>
      </c>
      <c r="C2124" s="6">
        <v>1433435582</v>
      </c>
      <c r="D2124" s="6">
        <v>1400126787</v>
      </c>
      <c r="E2124" s="6">
        <v>-33308795</v>
      </c>
      <c r="F2124" s="8">
        <v>-2.2999999999999998</v>
      </c>
      <c r="G2124" s="6">
        <v>2654146481</v>
      </c>
      <c r="H2124" s="8">
        <v>52.8</v>
      </c>
      <c r="I2124" s="4" t="s">
        <v>16</v>
      </c>
      <c r="J2124" s="4" t="s">
        <v>16</v>
      </c>
      <c r="K2124" s="6"/>
      <c r="L2124" s="6"/>
      <c r="M2124" s="6"/>
      <c r="N2124" s="11"/>
      <c r="O2124" s="7" t="s">
        <v>16</v>
      </c>
      <c r="P2124" s="7" t="s">
        <v>16</v>
      </c>
      <c r="Q2124" s="29" t="s">
        <v>16</v>
      </c>
      <c r="R2124" s="29"/>
      <c r="S2124" s="33"/>
      <c r="T2124" s="43"/>
    </row>
    <row r="2125" spans="1:20" ht="57">
      <c r="A2125" s="4" t="s">
        <v>2812</v>
      </c>
      <c r="B2125" s="5" t="s">
        <v>16</v>
      </c>
      <c r="C2125" s="6"/>
      <c r="D2125" s="6"/>
      <c r="E2125" s="6"/>
      <c r="F2125" s="7" t="s">
        <v>16</v>
      </c>
      <c r="G2125" s="6"/>
      <c r="H2125" s="7" t="s">
        <v>16</v>
      </c>
      <c r="I2125" s="4" t="s">
        <v>2860</v>
      </c>
      <c r="J2125" s="4" t="s">
        <v>1434</v>
      </c>
      <c r="K2125" s="6">
        <v>8400</v>
      </c>
      <c r="L2125" s="6">
        <v>8200</v>
      </c>
      <c r="M2125" s="6">
        <v>6331</v>
      </c>
      <c r="N2125" s="11">
        <v>8232</v>
      </c>
      <c r="O2125" s="7" t="s">
        <v>57</v>
      </c>
      <c r="P2125" s="9">
        <v>0.4</v>
      </c>
      <c r="Q2125" s="29" t="s">
        <v>2861</v>
      </c>
      <c r="R2125" s="29"/>
      <c r="S2125" s="33"/>
      <c r="T2125" s="43"/>
    </row>
    <row r="2126" spans="1:20" ht="57">
      <c r="A2126" s="1"/>
      <c r="B2126" s="5" t="s">
        <v>16</v>
      </c>
      <c r="C2126" s="6"/>
      <c r="D2126" s="6"/>
      <c r="E2126" s="6"/>
      <c r="F2126" s="7" t="s">
        <v>16</v>
      </c>
      <c r="G2126" s="6"/>
      <c r="H2126" s="7" t="s">
        <v>16</v>
      </c>
      <c r="I2126" s="4" t="s">
        <v>2860</v>
      </c>
      <c r="J2126" s="4" t="s">
        <v>1436</v>
      </c>
      <c r="K2126" s="6">
        <v>3675</v>
      </c>
      <c r="L2126" s="6">
        <v>3550</v>
      </c>
      <c r="M2126" s="6">
        <v>2927</v>
      </c>
      <c r="N2126" s="11">
        <v>3475</v>
      </c>
      <c r="O2126" s="7" t="s">
        <v>57</v>
      </c>
      <c r="P2126" s="9">
        <v>-2.1</v>
      </c>
      <c r="Q2126" s="29" t="s">
        <v>2861</v>
      </c>
      <c r="R2126" s="29"/>
      <c r="S2126" s="33"/>
      <c r="T2126" s="43"/>
    </row>
    <row r="2127" spans="1:20" ht="57">
      <c r="A2127" s="1"/>
      <c r="B2127" s="5" t="s">
        <v>16</v>
      </c>
      <c r="C2127" s="6"/>
      <c r="D2127" s="6"/>
      <c r="E2127" s="6"/>
      <c r="F2127" s="7" t="s">
        <v>16</v>
      </c>
      <c r="G2127" s="6"/>
      <c r="H2127" s="7" t="s">
        <v>16</v>
      </c>
      <c r="I2127" s="4" t="s">
        <v>2860</v>
      </c>
      <c r="J2127" s="4" t="s">
        <v>1437</v>
      </c>
      <c r="K2127" s="6">
        <v>851425</v>
      </c>
      <c r="L2127" s="6">
        <v>812500</v>
      </c>
      <c r="M2127" s="6">
        <v>538515</v>
      </c>
      <c r="N2127" s="11">
        <v>858889</v>
      </c>
      <c r="O2127" s="7" t="s">
        <v>57</v>
      </c>
      <c r="P2127" s="9">
        <v>5.7</v>
      </c>
      <c r="Q2127" s="29" t="s">
        <v>2861</v>
      </c>
      <c r="R2127" s="29"/>
      <c r="S2127" s="33"/>
      <c r="T2127" s="43"/>
    </row>
    <row r="2128" spans="1:20" ht="57">
      <c r="A2128" s="1"/>
      <c r="B2128" s="5" t="s">
        <v>16</v>
      </c>
      <c r="C2128" s="6"/>
      <c r="D2128" s="6"/>
      <c r="E2128" s="6"/>
      <c r="F2128" s="7" t="s">
        <v>16</v>
      </c>
      <c r="G2128" s="6"/>
      <c r="H2128" s="7" t="s">
        <v>16</v>
      </c>
      <c r="I2128" s="4" t="s">
        <v>2860</v>
      </c>
      <c r="J2128" s="4" t="s">
        <v>172</v>
      </c>
      <c r="K2128" s="6">
        <v>3990000</v>
      </c>
      <c r="L2128" s="6">
        <v>3900000</v>
      </c>
      <c r="M2128" s="6">
        <v>3001321</v>
      </c>
      <c r="N2128" s="11">
        <v>4142910</v>
      </c>
      <c r="O2128" s="7" t="s">
        <v>57</v>
      </c>
      <c r="P2128" s="9">
        <v>6.2</v>
      </c>
      <c r="Q2128" s="29" t="s">
        <v>2861</v>
      </c>
      <c r="R2128" s="29"/>
      <c r="S2128" s="33"/>
      <c r="T2128" s="43"/>
    </row>
    <row r="2129" spans="1:20" ht="57">
      <c r="A2129" s="1"/>
      <c r="B2129" s="5" t="s">
        <v>16</v>
      </c>
      <c r="C2129" s="6"/>
      <c r="D2129" s="6"/>
      <c r="E2129" s="6"/>
      <c r="F2129" s="7" t="s">
        <v>16</v>
      </c>
      <c r="G2129" s="6"/>
      <c r="H2129" s="7" t="s">
        <v>16</v>
      </c>
      <c r="I2129" s="4" t="s">
        <v>2862</v>
      </c>
      <c r="J2129" s="4" t="s">
        <v>2863</v>
      </c>
      <c r="K2129" s="6">
        <v>17000000</v>
      </c>
      <c r="L2129" s="6">
        <v>8500000</v>
      </c>
      <c r="M2129" s="6">
        <v>6676868</v>
      </c>
      <c r="N2129" s="11">
        <v>6554660</v>
      </c>
      <c r="O2129" s="9">
        <v>38.6</v>
      </c>
      <c r="P2129" s="9">
        <v>-22.9</v>
      </c>
      <c r="Q2129" s="29" t="s">
        <v>2864</v>
      </c>
      <c r="R2129" s="29"/>
      <c r="S2129" s="33"/>
      <c r="T2129" s="43"/>
    </row>
    <row r="2130" spans="1:20" ht="28.5">
      <c r="A2130" s="1"/>
      <c r="B2130" s="5" t="s">
        <v>16</v>
      </c>
      <c r="C2130" s="6"/>
      <c r="D2130" s="6"/>
      <c r="E2130" s="6"/>
      <c r="F2130" s="7" t="s">
        <v>16</v>
      </c>
      <c r="G2130" s="6"/>
      <c r="H2130" s="7" t="s">
        <v>16</v>
      </c>
      <c r="I2130" s="4" t="s">
        <v>2862</v>
      </c>
      <c r="J2130" s="4" t="s">
        <v>2865</v>
      </c>
      <c r="K2130" s="6">
        <v>1800000</v>
      </c>
      <c r="L2130" s="6">
        <v>900000</v>
      </c>
      <c r="M2130" s="6">
        <v>538437</v>
      </c>
      <c r="N2130" s="11">
        <v>652804</v>
      </c>
      <c r="O2130" s="9">
        <v>36.299999999999997</v>
      </c>
      <c r="P2130" s="9">
        <v>-27.5</v>
      </c>
      <c r="Q2130" s="29" t="s">
        <v>2866</v>
      </c>
      <c r="R2130" s="29"/>
      <c r="S2130" s="33"/>
      <c r="T2130" s="43"/>
    </row>
    <row r="2131" spans="1:20" ht="85.5">
      <c r="A2131" s="1"/>
      <c r="B2131" s="5" t="s">
        <v>16</v>
      </c>
      <c r="C2131" s="6"/>
      <c r="D2131" s="6"/>
      <c r="E2131" s="6"/>
      <c r="F2131" s="7" t="s">
        <v>16</v>
      </c>
      <c r="G2131" s="6"/>
      <c r="H2131" s="7" t="s">
        <v>16</v>
      </c>
      <c r="I2131" s="4" t="s">
        <v>2867</v>
      </c>
      <c r="J2131" s="4" t="s">
        <v>2868</v>
      </c>
      <c r="K2131" s="6">
        <v>1315</v>
      </c>
      <c r="L2131" s="6">
        <v>1325</v>
      </c>
      <c r="M2131" s="6">
        <v>1357</v>
      </c>
      <c r="N2131" s="11">
        <v>1313</v>
      </c>
      <c r="O2131" s="7" t="s">
        <v>57</v>
      </c>
      <c r="P2131" s="9">
        <v>-0.9</v>
      </c>
      <c r="Q2131" s="29" t="s">
        <v>2869</v>
      </c>
      <c r="R2131" s="29"/>
      <c r="S2131" s="33"/>
      <c r="T2131" s="43"/>
    </row>
    <row r="2132" spans="1:20" ht="42.75">
      <c r="A2132" s="1"/>
      <c r="B2132" s="5" t="s">
        <v>16</v>
      </c>
      <c r="C2132" s="6"/>
      <c r="D2132" s="6"/>
      <c r="E2132" s="6"/>
      <c r="F2132" s="7" t="s">
        <v>16</v>
      </c>
      <c r="G2132" s="6"/>
      <c r="H2132" s="7" t="s">
        <v>16</v>
      </c>
      <c r="I2132" s="4" t="s">
        <v>2870</v>
      </c>
      <c r="J2132" s="4" t="s">
        <v>160</v>
      </c>
      <c r="K2132" s="6">
        <v>20</v>
      </c>
      <c r="L2132" s="6">
        <v>10</v>
      </c>
      <c r="M2132" s="6">
        <v>9</v>
      </c>
      <c r="N2132" s="11">
        <v>7</v>
      </c>
      <c r="O2132" s="9">
        <v>35</v>
      </c>
      <c r="P2132" s="9">
        <v>-30</v>
      </c>
      <c r="Q2132" s="29" t="s">
        <v>2871</v>
      </c>
      <c r="R2132" s="29"/>
      <c r="S2132" s="33"/>
      <c r="T2132" s="43"/>
    </row>
    <row r="2133" spans="1:20" ht="28.5">
      <c r="A2133" s="1"/>
      <c r="B2133" s="5" t="s">
        <v>16</v>
      </c>
      <c r="C2133" s="6"/>
      <c r="D2133" s="6"/>
      <c r="E2133" s="6"/>
      <c r="F2133" s="7" t="s">
        <v>16</v>
      </c>
      <c r="G2133" s="6"/>
      <c r="H2133" s="7" t="s">
        <v>16</v>
      </c>
      <c r="I2133" s="4" t="s">
        <v>2872</v>
      </c>
      <c r="J2133" s="4" t="s">
        <v>2868</v>
      </c>
      <c r="K2133" s="6">
        <v>11500</v>
      </c>
      <c r="L2133" s="6">
        <v>11500</v>
      </c>
      <c r="M2133" s="6">
        <v>11323</v>
      </c>
      <c r="N2133" s="11">
        <v>11756</v>
      </c>
      <c r="O2133" s="7" t="s">
        <v>57</v>
      </c>
      <c r="P2133" s="9">
        <v>2.2000000000000002</v>
      </c>
      <c r="Q2133" s="29" t="s">
        <v>2873</v>
      </c>
      <c r="R2133" s="29"/>
      <c r="S2133" s="33"/>
      <c r="T2133" s="43"/>
    </row>
    <row r="2134" spans="1:20" ht="42.75">
      <c r="A2134" s="1"/>
      <c r="B2134" s="5" t="s">
        <v>16</v>
      </c>
      <c r="C2134" s="6"/>
      <c r="D2134" s="6"/>
      <c r="E2134" s="6"/>
      <c r="F2134" s="7" t="s">
        <v>16</v>
      </c>
      <c r="G2134" s="6"/>
      <c r="H2134" s="7" t="s">
        <v>16</v>
      </c>
      <c r="I2134" s="4" t="s">
        <v>2874</v>
      </c>
      <c r="J2134" s="4" t="s">
        <v>2875</v>
      </c>
      <c r="K2134" s="6">
        <v>80</v>
      </c>
      <c r="L2134" s="6">
        <v>45</v>
      </c>
      <c r="M2134" s="6">
        <v>44</v>
      </c>
      <c r="N2134" s="11">
        <v>19</v>
      </c>
      <c r="O2134" s="9">
        <v>23.8</v>
      </c>
      <c r="P2134" s="9">
        <v>-57.8</v>
      </c>
      <c r="Q2134" s="29" t="s">
        <v>2876</v>
      </c>
      <c r="R2134" s="29"/>
      <c r="S2134" s="33"/>
      <c r="T2134" s="43"/>
    </row>
    <row r="2135" spans="1:20">
      <c r="A2135" s="1"/>
      <c r="B2135" s="5" t="s">
        <v>16</v>
      </c>
      <c r="C2135" s="6"/>
      <c r="D2135" s="6"/>
      <c r="E2135" s="6"/>
      <c r="F2135" s="7" t="s">
        <v>16</v>
      </c>
      <c r="G2135" s="6"/>
      <c r="H2135" s="7" t="s">
        <v>16</v>
      </c>
      <c r="I2135" s="4" t="s">
        <v>2874</v>
      </c>
      <c r="J2135" s="4" t="s">
        <v>2877</v>
      </c>
      <c r="K2135" s="6">
        <v>80</v>
      </c>
      <c r="L2135" s="6">
        <v>45</v>
      </c>
      <c r="M2135" s="6">
        <v>36</v>
      </c>
      <c r="N2135" s="11">
        <v>47</v>
      </c>
      <c r="O2135" s="9">
        <v>58.8</v>
      </c>
      <c r="P2135" s="9">
        <v>4.4000000000000004</v>
      </c>
      <c r="Q2135" s="29" t="s">
        <v>2802</v>
      </c>
      <c r="R2135" s="29"/>
      <c r="S2135" s="33"/>
      <c r="T2135" s="43"/>
    </row>
    <row r="2136" spans="1:20" ht="42.75">
      <c r="A2136" s="1"/>
      <c r="B2136" s="5" t="s">
        <v>16</v>
      </c>
      <c r="C2136" s="6"/>
      <c r="D2136" s="6"/>
      <c r="E2136" s="6"/>
      <c r="F2136" s="7" t="s">
        <v>16</v>
      </c>
      <c r="G2136" s="6"/>
      <c r="H2136" s="7" t="s">
        <v>16</v>
      </c>
      <c r="I2136" s="4" t="s">
        <v>2878</v>
      </c>
      <c r="J2136" s="4" t="s">
        <v>2879</v>
      </c>
      <c r="K2136" s="6">
        <v>500</v>
      </c>
      <c r="L2136" s="6">
        <v>500</v>
      </c>
      <c r="M2136" s="6">
        <v>424</v>
      </c>
      <c r="N2136" s="11">
        <v>703</v>
      </c>
      <c r="O2136" s="7" t="s">
        <v>57</v>
      </c>
      <c r="P2136" s="9">
        <v>40.6</v>
      </c>
      <c r="Q2136" s="29" t="s">
        <v>2880</v>
      </c>
      <c r="R2136" s="29"/>
      <c r="S2136" s="33"/>
      <c r="T2136" s="43"/>
    </row>
    <row r="2137" spans="1:20" ht="28.5">
      <c r="A2137" s="4" t="s">
        <v>2881</v>
      </c>
      <c r="B2137" s="5" t="s">
        <v>140</v>
      </c>
      <c r="C2137" s="6">
        <v>339139232</v>
      </c>
      <c r="D2137" s="6">
        <v>360456876</v>
      </c>
      <c r="E2137" s="6">
        <v>21317644</v>
      </c>
      <c r="F2137" s="8">
        <v>6.3</v>
      </c>
      <c r="G2137" s="6">
        <v>447908300</v>
      </c>
      <c r="H2137" s="8">
        <v>80.5</v>
      </c>
      <c r="I2137" s="4" t="s">
        <v>16</v>
      </c>
      <c r="J2137" s="4" t="s">
        <v>16</v>
      </c>
      <c r="K2137" s="6"/>
      <c r="L2137" s="6"/>
      <c r="M2137" s="6"/>
      <c r="N2137" s="11"/>
      <c r="O2137" s="7" t="s">
        <v>16</v>
      </c>
      <c r="P2137" s="7" t="s">
        <v>16</v>
      </c>
      <c r="Q2137" s="29" t="s">
        <v>16</v>
      </c>
      <c r="R2137" s="29"/>
      <c r="S2137" s="33"/>
      <c r="T2137" s="43"/>
    </row>
    <row r="2138" spans="1:20" ht="57">
      <c r="A2138" s="4" t="s">
        <v>2882</v>
      </c>
      <c r="B2138" s="5" t="s">
        <v>16</v>
      </c>
      <c r="C2138" s="6"/>
      <c r="D2138" s="6"/>
      <c r="E2138" s="6"/>
      <c r="F2138" s="7" t="s">
        <v>16</v>
      </c>
      <c r="G2138" s="6"/>
      <c r="H2138" s="7" t="s">
        <v>16</v>
      </c>
      <c r="I2138" s="4" t="s">
        <v>2883</v>
      </c>
      <c r="J2138" s="4" t="s">
        <v>2884</v>
      </c>
      <c r="K2138" s="6">
        <v>705486</v>
      </c>
      <c r="L2138" s="6">
        <v>0</v>
      </c>
      <c r="M2138" s="6">
        <v>33729</v>
      </c>
      <c r="N2138" s="11">
        <v>27151</v>
      </c>
      <c r="O2138" s="9">
        <v>3.8</v>
      </c>
      <c r="P2138" s="7" t="s">
        <v>18</v>
      </c>
      <c r="Q2138" s="29" t="s">
        <v>2885</v>
      </c>
      <c r="R2138" s="29"/>
      <c r="S2138" s="33"/>
      <c r="T2138" s="43"/>
    </row>
    <row r="2139" spans="1:20" ht="28.5">
      <c r="A2139" s="1"/>
      <c r="B2139" s="5" t="s">
        <v>16</v>
      </c>
      <c r="C2139" s="6"/>
      <c r="D2139" s="6"/>
      <c r="E2139" s="6"/>
      <c r="F2139" s="7" t="s">
        <v>16</v>
      </c>
      <c r="G2139" s="6"/>
      <c r="H2139" s="7" t="s">
        <v>16</v>
      </c>
      <c r="I2139" s="4" t="s">
        <v>2886</v>
      </c>
      <c r="J2139" s="4" t="s">
        <v>2887</v>
      </c>
      <c r="K2139" s="6">
        <v>110</v>
      </c>
      <c r="L2139" s="6">
        <v>110</v>
      </c>
      <c r="M2139" s="6">
        <v>90</v>
      </c>
      <c r="N2139" s="11">
        <v>106</v>
      </c>
      <c r="O2139" s="9">
        <v>96.4</v>
      </c>
      <c r="P2139" s="9">
        <v>-3.6</v>
      </c>
      <c r="Q2139" s="29"/>
      <c r="R2139" s="29"/>
      <c r="S2139" s="33"/>
      <c r="T2139" s="43"/>
    </row>
    <row r="2140" spans="1:20" ht="28.5">
      <c r="A2140" s="1"/>
      <c r="B2140" s="5" t="s">
        <v>16</v>
      </c>
      <c r="C2140" s="6"/>
      <c r="D2140" s="6"/>
      <c r="E2140" s="6"/>
      <c r="F2140" s="7" t="s">
        <v>16</v>
      </c>
      <c r="G2140" s="6"/>
      <c r="H2140" s="7" t="s">
        <v>16</v>
      </c>
      <c r="I2140" s="4" t="s">
        <v>2886</v>
      </c>
      <c r="J2140" s="4" t="s">
        <v>2888</v>
      </c>
      <c r="K2140" s="6">
        <v>250</v>
      </c>
      <c r="L2140" s="6">
        <v>150</v>
      </c>
      <c r="M2140" s="6">
        <v>60</v>
      </c>
      <c r="N2140" s="11">
        <v>150</v>
      </c>
      <c r="O2140" s="9">
        <v>60</v>
      </c>
      <c r="P2140" s="9">
        <v>0</v>
      </c>
      <c r="Q2140" s="29" t="s">
        <v>16</v>
      </c>
      <c r="R2140" s="29"/>
      <c r="S2140" s="33"/>
      <c r="T2140" s="43"/>
    </row>
    <row r="2141" spans="1:20" ht="28.5">
      <c r="A2141" s="4" t="s">
        <v>2889</v>
      </c>
      <c r="B2141" s="5" t="s">
        <v>140</v>
      </c>
      <c r="C2141" s="6">
        <v>2542098482</v>
      </c>
      <c r="D2141" s="6">
        <v>3237879733</v>
      </c>
      <c r="E2141" s="6">
        <v>695781251</v>
      </c>
      <c r="F2141" s="8">
        <v>27.4</v>
      </c>
      <c r="G2141" s="6">
        <v>6555332861</v>
      </c>
      <c r="H2141" s="8">
        <v>49.4</v>
      </c>
      <c r="I2141" s="4" t="s">
        <v>16</v>
      </c>
      <c r="J2141" s="4" t="s">
        <v>16</v>
      </c>
      <c r="K2141" s="6"/>
      <c r="L2141" s="6"/>
      <c r="M2141" s="6"/>
      <c r="N2141" s="11"/>
      <c r="O2141" s="7" t="s">
        <v>16</v>
      </c>
      <c r="P2141" s="7" t="s">
        <v>16</v>
      </c>
      <c r="Q2141" s="29" t="s">
        <v>16</v>
      </c>
      <c r="R2141" s="29"/>
      <c r="S2141" s="33"/>
      <c r="T2141" s="43"/>
    </row>
    <row r="2142" spans="1:20" ht="28.5">
      <c r="A2142" s="4" t="s">
        <v>2882</v>
      </c>
      <c r="B2142" s="5" t="s">
        <v>16</v>
      </c>
      <c r="C2142" s="6"/>
      <c r="D2142" s="6"/>
      <c r="E2142" s="6"/>
      <c r="F2142" s="7" t="s">
        <v>16</v>
      </c>
      <c r="G2142" s="6"/>
      <c r="H2142" s="7" t="s">
        <v>16</v>
      </c>
      <c r="I2142" s="4" t="s">
        <v>2890</v>
      </c>
      <c r="J2142" s="4" t="s">
        <v>2891</v>
      </c>
      <c r="K2142" s="6">
        <v>3711212</v>
      </c>
      <c r="L2142" s="6">
        <v>1855606</v>
      </c>
      <c r="M2142" s="6">
        <v>1551449</v>
      </c>
      <c r="N2142" s="11">
        <v>1803646</v>
      </c>
      <c r="O2142" s="9">
        <v>48.6</v>
      </c>
      <c r="P2142" s="9">
        <v>-2.8</v>
      </c>
      <c r="Q2142" s="29" t="s">
        <v>2892</v>
      </c>
      <c r="R2142" s="29"/>
      <c r="S2142" s="33"/>
      <c r="T2142" s="43"/>
    </row>
    <row r="2143" spans="1:20" ht="28.5">
      <c r="A2143" s="1"/>
      <c r="B2143" s="5" t="s">
        <v>16</v>
      </c>
      <c r="C2143" s="6"/>
      <c r="D2143" s="6"/>
      <c r="E2143" s="6"/>
      <c r="F2143" s="7" t="s">
        <v>16</v>
      </c>
      <c r="G2143" s="6"/>
      <c r="H2143" s="7" t="s">
        <v>16</v>
      </c>
      <c r="I2143" s="4" t="s">
        <v>2893</v>
      </c>
      <c r="J2143" s="4" t="s">
        <v>2009</v>
      </c>
      <c r="K2143" s="6">
        <v>65</v>
      </c>
      <c r="L2143" s="6">
        <v>65</v>
      </c>
      <c r="M2143" s="6">
        <v>60</v>
      </c>
      <c r="N2143" s="11">
        <v>65</v>
      </c>
      <c r="O2143" s="7" t="s">
        <v>57</v>
      </c>
      <c r="P2143" s="9">
        <v>0</v>
      </c>
      <c r="Q2143" s="29" t="s">
        <v>16</v>
      </c>
      <c r="R2143" s="29"/>
      <c r="S2143" s="33"/>
      <c r="T2143" s="43"/>
    </row>
    <row r="2144" spans="1:20" ht="85.5">
      <c r="A2144" s="1"/>
      <c r="B2144" s="5" t="s">
        <v>16</v>
      </c>
      <c r="C2144" s="6"/>
      <c r="D2144" s="6"/>
      <c r="E2144" s="6"/>
      <c r="F2144" s="7" t="s">
        <v>16</v>
      </c>
      <c r="G2144" s="6"/>
      <c r="H2144" s="7" t="s">
        <v>16</v>
      </c>
      <c r="I2144" s="4" t="s">
        <v>2894</v>
      </c>
      <c r="J2144" s="4" t="s">
        <v>2895</v>
      </c>
      <c r="K2144" s="6">
        <v>300000</v>
      </c>
      <c r="L2144" s="6">
        <v>270000</v>
      </c>
      <c r="M2144" s="6">
        <v>315508</v>
      </c>
      <c r="N2144" s="11">
        <v>229986</v>
      </c>
      <c r="O2144" s="9">
        <v>76.7</v>
      </c>
      <c r="P2144" s="9">
        <v>-14.8</v>
      </c>
      <c r="Q2144" s="29" t="s">
        <v>2896</v>
      </c>
      <c r="R2144" s="29"/>
      <c r="S2144" s="33"/>
      <c r="T2144" s="43"/>
    </row>
    <row r="2145" spans="1:20" ht="42.75">
      <c r="A2145" s="1"/>
      <c r="B2145" s="5" t="s">
        <v>16</v>
      </c>
      <c r="C2145" s="6"/>
      <c r="D2145" s="6"/>
      <c r="E2145" s="6"/>
      <c r="F2145" s="7" t="s">
        <v>16</v>
      </c>
      <c r="G2145" s="6"/>
      <c r="H2145" s="7" t="s">
        <v>16</v>
      </c>
      <c r="I2145" s="4" t="s">
        <v>2897</v>
      </c>
      <c r="J2145" s="4" t="s">
        <v>2805</v>
      </c>
      <c r="K2145" s="6">
        <v>630</v>
      </c>
      <c r="L2145" s="6">
        <v>380</v>
      </c>
      <c r="M2145" s="6">
        <v>185</v>
      </c>
      <c r="N2145" s="11">
        <v>168</v>
      </c>
      <c r="O2145" s="9">
        <v>26.7</v>
      </c>
      <c r="P2145" s="9">
        <v>-55.8</v>
      </c>
      <c r="Q2145" s="29" t="s">
        <v>2898</v>
      </c>
      <c r="R2145" s="29"/>
      <c r="S2145" s="33"/>
      <c r="T2145" s="43"/>
    </row>
    <row r="2146" spans="1:20" ht="28.5">
      <c r="A2146" s="1"/>
      <c r="B2146" s="5" t="s">
        <v>16</v>
      </c>
      <c r="C2146" s="6"/>
      <c r="D2146" s="6"/>
      <c r="E2146" s="6"/>
      <c r="F2146" s="7" t="s">
        <v>16</v>
      </c>
      <c r="G2146" s="6"/>
      <c r="H2146" s="7" t="s">
        <v>16</v>
      </c>
      <c r="I2146" s="4" t="s">
        <v>2899</v>
      </c>
      <c r="J2146" s="4" t="s">
        <v>2900</v>
      </c>
      <c r="K2146" s="6">
        <v>200</v>
      </c>
      <c r="L2146" s="6">
        <v>100</v>
      </c>
      <c r="M2146" s="6">
        <v>20</v>
      </c>
      <c r="N2146" s="11">
        <v>118</v>
      </c>
      <c r="O2146" s="9">
        <v>59</v>
      </c>
      <c r="P2146" s="9">
        <v>18</v>
      </c>
      <c r="Q2146" s="29"/>
      <c r="R2146" s="29"/>
      <c r="S2146" s="33"/>
      <c r="T2146" s="43"/>
    </row>
    <row r="2147" spans="1:20" ht="28.5">
      <c r="A2147" s="4" t="s">
        <v>2901</v>
      </c>
      <c r="B2147" s="5" t="s">
        <v>140</v>
      </c>
      <c r="C2147" s="6"/>
      <c r="D2147" s="6">
        <v>1798789</v>
      </c>
      <c r="E2147" s="6">
        <v>1798789</v>
      </c>
      <c r="F2147" s="7" t="s">
        <v>18</v>
      </c>
      <c r="G2147" s="6">
        <v>5000000</v>
      </c>
      <c r="H2147" s="8">
        <v>36</v>
      </c>
      <c r="I2147" s="4" t="s">
        <v>16</v>
      </c>
      <c r="J2147" s="4" t="s">
        <v>16</v>
      </c>
      <c r="K2147" s="6"/>
      <c r="L2147" s="6"/>
      <c r="M2147" s="6"/>
      <c r="N2147" s="11"/>
      <c r="O2147" s="7" t="s">
        <v>16</v>
      </c>
      <c r="P2147" s="7" t="s">
        <v>16</v>
      </c>
      <c r="Q2147" s="29" t="s">
        <v>16</v>
      </c>
      <c r="R2147" s="29"/>
      <c r="S2147" s="33"/>
      <c r="T2147" s="43"/>
    </row>
    <row r="2148" spans="1:20" ht="28.5">
      <c r="A2148" s="4" t="s">
        <v>2902</v>
      </c>
      <c r="B2148" s="5" t="s">
        <v>16</v>
      </c>
      <c r="C2148" s="6"/>
      <c r="D2148" s="6"/>
      <c r="E2148" s="6"/>
      <c r="F2148" s="7" t="s">
        <v>16</v>
      </c>
      <c r="G2148" s="6"/>
      <c r="H2148" s="7" t="s">
        <v>16</v>
      </c>
      <c r="I2148" s="4" t="s">
        <v>2903</v>
      </c>
      <c r="J2148" s="4" t="s">
        <v>2229</v>
      </c>
      <c r="K2148" s="6">
        <v>52</v>
      </c>
      <c r="L2148" s="6">
        <v>30</v>
      </c>
      <c r="M2148" s="28" t="s">
        <v>2973</v>
      </c>
      <c r="N2148" s="11">
        <v>30</v>
      </c>
      <c r="O2148" s="9">
        <v>57.7</v>
      </c>
      <c r="P2148" s="9">
        <v>0</v>
      </c>
      <c r="Q2148" s="29" t="s">
        <v>16</v>
      </c>
      <c r="R2148" s="29"/>
      <c r="S2148" s="33"/>
      <c r="T2148" s="43"/>
    </row>
    <row r="2149" spans="1:20" ht="28.5">
      <c r="A2149" s="1"/>
      <c r="B2149" s="5" t="s">
        <v>16</v>
      </c>
      <c r="C2149" s="6"/>
      <c r="D2149" s="6"/>
      <c r="E2149" s="6"/>
      <c r="F2149" s="7" t="s">
        <v>16</v>
      </c>
      <c r="G2149" s="6"/>
      <c r="H2149" s="7" t="s">
        <v>16</v>
      </c>
      <c r="I2149" s="4" t="s">
        <v>2904</v>
      </c>
      <c r="J2149" s="4" t="s">
        <v>2905</v>
      </c>
      <c r="K2149" s="6">
        <v>30</v>
      </c>
      <c r="L2149" s="6">
        <v>15</v>
      </c>
      <c r="M2149" s="28" t="s">
        <v>2973</v>
      </c>
      <c r="N2149" s="11">
        <v>10</v>
      </c>
      <c r="O2149" s="9">
        <v>33.299999999999997</v>
      </c>
      <c r="P2149" s="9">
        <v>-33.299999999999997</v>
      </c>
      <c r="Q2149" s="29"/>
      <c r="R2149" s="29"/>
      <c r="S2149" s="33"/>
      <c r="T2149" s="43"/>
    </row>
    <row r="2150" spans="1:20" ht="28.5">
      <c r="A2150" s="1"/>
      <c r="B2150" s="5" t="s">
        <v>16</v>
      </c>
      <c r="C2150" s="6"/>
      <c r="D2150" s="6"/>
      <c r="E2150" s="6"/>
      <c r="F2150" s="7" t="s">
        <v>16</v>
      </c>
      <c r="G2150" s="6"/>
      <c r="H2150" s="7" t="s">
        <v>16</v>
      </c>
      <c r="I2150" s="4" t="s">
        <v>2906</v>
      </c>
      <c r="J2150" s="4" t="s">
        <v>2907</v>
      </c>
      <c r="K2150" s="6">
        <v>10</v>
      </c>
      <c r="L2150" s="6">
        <v>5</v>
      </c>
      <c r="M2150" s="28" t="s">
        <v>2973</v>
      </c>
      <c r="N2150" s="11">
        <v>18</v>
      </c>
      <c r="O2150" s="9">
        <v>180</v>
      </c>
      <c r="P2150" s="9">
        <v>260</v>
      </c>
      <c r="Q2150" s="29"/>
      <c r="R2150" s="29"/>
      <c r="S2150" s="33"/>
      <c r="T2150" s="43"/>
    </row>
    <row r="2151" spans="1:20" ht="28.5">
      <c r="A2151" s="1"/>
      <c r="B2151" s="5" t="s">
        <v>16</v>
      </c>
      <c r="C2151" s="6"/>
      <c r="D2151" s="6"/>
      <c r="E2151" s="6"/>
      <c r="F2151" s="7" t="s">
        <v>16</v>
      </c>
      <c r="G2151" s="6"/>
      <c r="H2151" s="7" t="s">
        <v>16</v>
      </c>
      <c r="I2151" s="4" t="s">
        <v>2908</v>
      </c>
      <c r="J2151" s="4" t="s">
        <v>2909</v>
      </c>
      <c r="K2151" s="6">
        <v>15</v>
      </c>
      <c r="L2151" s="6">
        <v>3</v>
      </c>
      <c r="M2151" s="28" t="s">
        <v>2973</v>
      </c>
      <c r="N2151" s="11">
        <v>3</v>
      </c>
      <c r="O2151" s="9">
        <v>20</v>
      </c>
      <c r="P2151" s="9">
        <v>0</v>
      </c>
      <c r="Q2151" s="29" t="s">
        <v>16</v>
      </c>
      <c r="R2151" s="29"/>
      <c r="S2151" s="33"/>
      <c r="T2151" s="43"/>
    </row>
    <row r="2152" spans="1:20" s="23" customFormat="1" ht="30">
      <c r="A2152" s="19" t="s">
        <v>2910</v>
      </c>
      <c r="B2152" s="13" t="s">
        <v>16</v>
      </c>
      <c r="C2152" s="20"/>
      <c r="D2152" s="20"/>
      <c r="E2152" s="20"/>
      <c r="F2152" s="21" t="s">
        <v>16</v>
      </c>
      <c r="G2152" s="20"/>
      <c r="H2152" s="21" t="s">
        <v>16</v>
      </c>
      <c r="I2152" s="19" t="s">
        <v>16</v>
      </c>
      <c r="J2152" s="19" t="s">
        <v>16</v>
      </c>
      <c r="K2152" s="20"/>
      <c r="L2152" s="20"/>
      <c r="M2152" s="20"/>
      <c r="N2152" s="22"/>
      <c r="O2152" s="21" t="s">
        <v>16</v>
      </c>
      <c r="P2152" s="21" t="s">
        <v>16</v>
      </c>
      <c r="Q2152" s="35" t="s">
        <v>16</v>
      </c>
      <c r="R2152" s="35"/>
      <c r="S2152" s="34"/>
      <c r="T2152" s="42"/>
    </row>
    <row r="2153" spans="1:20" ht="42.75">
      <c r="A2153" s="4" t="s">
        <v>2911</v>
      </c>
      <c r="B2153" s="5" t="s">
        <v>140</v>
      </c>
      <c r="C2153" s="6">
        <v>167562272</v>
      </c>
      <c r="D2153" s="6">
        <v>202319714</v>
      </c>
      <c r="E2153" s="6">
        <v>34757442</v>
      </c>
      <c r="F2153" s="8">
        <v>20.7</v>
      </c>
      <c r="G2153" s="6">
        <v>536713221</v>
      </c>
      <c r="H2153" s="8">
        <v>37.700000000000003</v>
      </c>
      <c r="I2153" s="4" t="s">
        <v>16</v>
      </c>
      <c r="J2153" s="4" t="s">
        <v>16</v>
      </c>
      <c r="K2153" s="6"/>
      <c r="L2153" s="6"/>
      <c r="M2153" s="6"/>
      <c r="N2153" s="11"/>
      <c r="O2153" s="7" t="s">
        <v>16</v>
      </c>
      <c r="P2153" s="7" t="s">
        <v>16</v>
      </c>
      <c r="Q2153" s="29" t="s">
        <v>16</v>
      </c>
      <c r="R2153" s="29"/>
      <c r="S2153" s="33"/>
      <c r="T2153" s="43"/>
    </row>
    <row r="2154" spans="1:20" ht="57">
      <c r="A2154" s="4" t="s">
        <v>2912</v>
      </c>
      <c r="B2154" s="5" t="s">
        <v>16</v>
      </c>
      <c r="C2154" s="6"/>
      <c r="D2154" s="6"/>
      <c r="E2154" s="6"/>
      <c r="F2154" s="7" t="s">
        <v>16</v>
      </c>
      <c r="G2154" s="6"/>
      <c r="H2154" s="7" t="s">
        <v>16</v>
      </c>
      <c r="I2154" s="4" t="s">
        <v>2913</v>
      </c>
      <c r="J2154" s="4" t="s">
        <v>160</v>
      </c>
      <c r="K2154" s="6">
        <v>15</v>
      </c>
      <c r="L2154" s="6">
        <v>13</v>
      </c>
      <c r="M2154" s="6">
        <v>0</v>
      </c>
      <c r="N2154" s="11">
        <v>0</v>
      </c>
      <c r="O2154" s="7" t="s">
        <v>18</v>
      </c>
      <c r="P2154" s="7" t="s">
        <v>18</v>
      </c>
      <c r="Q2154" s="29" t="s">
        <v>2914</v>
      </c>
      <c r="R2154" s="29"/>
      <c r="S2154" s="33"/>
      <c r="T2154" s="43"/>
    </row>
    <row r="2155" spans="1:20" ht="57">
      <c r="A2155" s="1"/>
      <c r="B2155" s="5" t="s">
        <v>16</v>
      </c>
      <c r="C2155" s="6"/>
      <c r="D2155" s="6"/>
      <c r="E2155" s="6"/>
      <c r="F2155" s="7" t="s">
        <v>16</v>
      </c>
      <c r="G2155" s="6"/>
      <c r="H2155" s="7" t="s">
        <v>16</v>
      </c>
      <c r="I2155" s="4" t="s">
        <v>2915</v>
      </c>
      <c r="J2155" s="4" t="s">
        <v>172</v>
      </c>
      <c r="K2155" s="6">
        <v>20650</v>
      </c>
      <c r="L2155" s="6">
        <v>15650</v>
      </c>
      <c r="M2155" s="6">
        <v>30740</v>
      </c>
      <c r="N2155" s="11">
        <v>15950</v>
      </c>
      <c r="O2155" s="9">
        <v>77.2</v>
      </c>
      <c r="P2155" s="9">
        <v>1.9</v>
      </c>
      <c r="Q2155" s="29" t="s">
        <v>2916</v>
      </c>
      <c r="R2155" s="29"/>
      <c r="S2155" s="33"/>
      <c r="T2155" s="43"/>
    </row>
    <row r="2156" spans="1:20" ht="57">
      <c r="A2156" s="1"/>
      <c r="B2156" s="5" t="s">
        <v>16</v>
      </c>
      <c r="C2156" s="6"/>
      <c r="D2156" s="6"/>
      <c r="E2156" s="6"/>
      <c r="F2156" s="7" t="s">
        <v>16</v>
      </c>
      <c r="G2156" s="6"/>
      <c r="H2156" s="7" t="s">
        <v>16</v>
      </c>
      <c r="I2156" s="4" t="s">
        <v>2915</v>
      </c>
      <c r="J2156" s="4" t="s">
        <v>160</v>
      </c>
      <c r="K2156" s="6">
        <v>1</v>
      </c>
      <c r="L2156" s="6">
        <v>1</v>
      </c>
      <c r="M2156" s="6">
        <v>0</v>
      </c>
      <c r="N2156" s="11">
        <v>0</v>
      </c>
      <c r="O2156" s="7" t="s">
        <v>18</v>
      </c>
      <c r="P2156" s="7" t="s">
        <v>18</v>
      </c>
      <c r="Q2156" s="29" t="s">
        <v>2917</v>
      </c>
      <c r="R2156" s="29"/>
      <c r="S2156" s="33"/>
      <c r="T2156" s="43"/>
    </row>
    <row r="2157" spans="1:20" ht="28.5">
      <c r="A2157" s="1"/>
      <c r="B2157" s="5" t="s">
        <v>16</v>
      </c>
      <c r="C2157" s="6"/>
      <c r="D2157" s="6"/>
      <c r="E2157" s="6"/>
      <c r="F2157" s="7" t="s">
        <v>16</v>
      </c>
      <c r="G2157" s="6"/>
      <c r="H2157" s="7" t="s">
        <v>16</v>
      </c>
      <c r="I2157" s="4" t="s">
        <v>2918</v>
      </c>
      <c r="J2157" s="4" t="s">
        <v>172</v>
      </c>
      <c r="K2157" s="6">
        <v>3000</v>
      </c>
      <c r="L2157" s="6">
        <v>3000</v>
      </c>
      <c r="M2157" s="6">
        <v>3082</v>
      </c>
      <c r="N2157" s="11">
        <v>2933</v>
      </c>
      <c r="O2157" s="7" t="s">
        <v>57</v>
      </c>
      <c r="P2157" s="9">
        <v>-2.2000000000000002</v>
      </c>
      <c r="Q2157" s="29"/>
      <c r="R2157" s="29"/>
      <c r="S2157" s="33"/>
      <c r="T2157" s="43"/>
    </row>
    <row r="2158" spans="1:20" ht="28.5">
      <c r="A2158" s="1"/>
      <c r="B2158" s="5" t="s">
        <v>16</v>
      </c>
      <c r="C2158" s="6"/>
      <c r="D2158" s="6"/>
      <c r="E2158" s="6"/>
      <c r="F2158" s="7" t="s">
        <v>16</v>
      </c>
      <c r="G2158" s="6"/>
      <c r="H2158" s="7" t="s">
        <v>16</v>
      </c>
      <c r="I2158" s="4" t="s">
        <v>2919</v>
      </c>
      <c r="J2158" s="4" t="s">
        <v>172</v>
      </c>
      <c r="K2158" s="6">
        <v>1407</v>
      </c>
      <c r="L2158" s="6">
        <v>1407</v>
      </c>
      <c r="M2158" s="6">
        <v>772</v>
      </c>
      <c r="N2158" s="11">
        <v>1230</v>
      </c>
      <c r="O2158" s="7" t="s">
        <v>57</v>
      </c>
      <c r="P2158" s="9">
        <v>-12.6</v>
      </c>
      <c r="Q2158" s="29" t="s">
        <v>2920</v>
      </c>
      <c r="R2158" s="29"/>
      <c r="S2158" s="33"/>
      <c r="T2158" s="43"/>
    </row>
    <row r="2159" spans="1:20" ht="42.75">
      <c r="A2159" s="1"/>
      <c r="B2159" s="5" t="s">
        <v>16</v>
      </c>
      <c r="C2159" s="6"/>
      <c r="D2159" s="6"/>
      <c r="E2159" s="6"/>
      <c r="F2159" s="7" t="s">
        <v>16</v>
      </c>
      <c r="G2159" s="6"/>
      <c r="H2159" s="7" t="s">
        <v>16</v>
      </c>
      <c r="I2159" s="4" t="s">
        <v>2921</v>
      </c>
      <c r="J2159" s="4" t="s">
        <v>160</v>
      </c>
      <c r="K2159" s="6">
        <v>7</v>
      </c>
      <c r="L2159" s="6">
        <v>6</v>
      </c>
      <c r="M2159" s="6">
        <v>3</v>
      </c>
      <c r="N2159" s="11">
        <v>1</v>
      </c>
      <c r="O2159" s="9">
        <v>14.3</v>
      </c>
      <c r="P2159" s="9">
        <v>-83.3</v>
      </c>
      <c r="Q2159" s="29" t="s">
        <v>2922</v>
      </c>
      <c r="R2159" s="29"/>
      <c r="S2159" s="33"/>
      <c r="T2159" s="43"/>
    </row>
    <row r="2160" spans="1:20" ht="28.5">
      <c r="A2160" s="1"/>
      <c r="B2160" s="5" t="s">
        <v>16</v>
      </c>
      <c r="C2160" s="6"/>
      <c r="D2160" s="6"/>
      <c r="E2160" s="6"/>
      <c r="F2160" s="7" t="s">
        <v>16</v>
      </c>
      <c r="G2160" s="6"/>
      <c r="H2160" s="7" t="s">
        <v>16</v>
      </c>
      <c r="I2160" s="4" t="s">
        <v>2923</v>
      </c>
      <c r="J2160" s="4" t="s">
        <v>172</v>
      </c>
      <c r="K2160" s="6">
        <v>33</v>
      </c>
      <c r="L2160" s="6">
        <v>30</v>
      </c>
      <c r="M2160" s="6">
        <v>29</v>
      </c>
      <c r="N2160" s="11">
        <v>28</v>
      </c>
      <c r="O2160" s="7" t="s">
        <v>57</v>
      </c>
      <c r="P2160" s="9">
        <v>-6.7</v>
      </c>
      <c r="Q2160" s="29"/>
      <c r="R2160" s="29"/>
      <c r="S2160" s="33"/>
      <c r="T2160" s="43"/>
    </row>
    <row r="2161" spans="1:20" ht="28.5">
      <c r="A2161" s="1"/>
      <c r="B2161" s="5" t="s">
        <v>16</v>
      </c>
      <c r="C2161" s="6"/>
      <c r="D2161" s="6"/>
      <c r="E2161" s="6"/>
      <c r="F2161" s="7" t="s">
        <v>16</v>
      </c>
      <c r="G2161" s="6"/>
      <c r="H2161" s="7" t="s">
        <v>16</v>
      </c>
      <c r="I2161" s="4" t="s">
        <v>2924</v>
      </c>
      <c r="J2161" s="4" t="s">
        <v>172</v>
      </c>
      <c r="K2161" s="6">
        <v>300</v>
      </c>
      <c r="L2161" s="6">
        <v>300</v>
      </c>
      <c r="M2161" s="6">
        <v>300</v>
      </c>
      <c r="N2161" s="11">
        <v>300</v>
      </c>
      <c r="O2161" s="7" t="s">
        <v>57</v>
      </c>
      <c r="P2161" s="9">
        <v>0</v>
      </c>
      <c r="Q2161" s="29" t="s">
        <v>16</v>
      </c>
      <c r="R2161" s="29"/>
      <c r="S2161" s="33"/>
      <c r="T2161" s="43"/>
    </row>
    <row r="2162" spans="1:20" ht="28.5">
      <c r="A2162" s="1"/>
      <c r="B2162" s="5" t="s">
        <v>16</v>
      </c>
      <c r="C2162" s="6"/>
      <c r="D2162" s="6"/>
      <c r="E2162" s="6"/>
      <c r="F2162" s="7" t="s">
        <v>16</v>
      </c>
      <c r="G2162" s="6"/>
      <c r="H2162" s="7" t="s">
        <v>16</v>
      </c>
      <c r="I2162" s="4" t="s">
        <v>2924</v>
      </c>
      <c r="J2162" s="4" t="s">
        <v>160</v>
      </c>
      <c r="K2162" s="6">
        <v>2</v>
      </c>
      <c r="L2162" s="6">
        <v>1</v>
      </c>
      <c r="M2162" s="6">
        <v>0</v>
      </c>
      <c r="N2162" s="11">
        <v>0</v>
      </c>
      <c r="O2162" s="7" t="s">
        <v>18</v>
      </c>
      <c r="P2162" s="7" t="s">
        <v>18</v>
      </c>
      <c r="Q2162" s="29" t="s">
        <v>2914</v>
      </c>
      <c r="R2162" s="29"/>
      <c r="S2162" s="33"/>
      <c r="T2162" s="43"/>
    </row>
    <row r="2163" spans="1:20" ht="42.75">
      <c r="A2163" s="4" t="s">
        <v>2925</v>
      </c>
      <c r="B2163" s="5" t="s">
        <v>140</v>
      </c>
      <c r="C2163" s="6">
        <v>70008835</v>
      </c>
      <c r="D2163" s="6">
        <v>92483730</v>
      </c>
      <c r="E2163" s="6">
        <v>22474895</v>
      </c>
      <c r="F2163" s="8">
        <v>32.1</v>
      </c>
      <c r="G2163" s="6">
        <v>187195390</v>
      </c>
      <c r="H2163" s="8">
        <v>49.4</v>
      </c>
      <c r="I2163" s="4" t="s">
        <v>16</v>
      </c>
      <c r="J2163" s="4" t="s">
        <v>16</v>
      </c>
      <c r="K2163" s="6"/>
      <c r="L2163" s="6"/>
      <c r="M2163" s="6"/>
      <c r="N2163" s="11"/>
      <c r="O2163" s="7" t="s">
        <v>16</v>
      </c>
      <c r="P2163" s="7" t="s">
        <v>16</v>
      </c>
      <c r="Q2163" s="29" t="s">
        <v>16</v>
      </c>
      <c r="R2163" s="29"/>
      <c r="S2163" s="33"/>
      <c r="T2163" s="43"/>
    </row>
    <row r="2164" spans="1:20" ht="28.5">
      <c r="A2164" s="4" t="s">
        <v>2926</v>
      </c>
      <c r="B2164" s="5" t="s">
        <v>16</v>
      </c>
      <c r="C2164" s="6"/>
      <c r="D2164" s="6"/>
      <c r="E2164" s="6"/>
      <c r="F2164" s="7" t="s">
        <v>16</v>
      </c>
      <c r="G2164" s="6"/>
      <c r="H2164" s="7" t="s">
        <v>16</v>
      </c>
      <c r="I2164" s="4" t="s">
        <v>2927</v>
      </c>
      <c r="J2164" s="4" t="s">
        <v>2928</v>
      </c>
      <c r="K2164" s="6">
        <v>24</v>
      </c>
      <c r="L2164" s="6">
        <v>10</v>
      </c>
      <c r="M2164" s="6">
        <v>20</v>
      </c>
      <c r="N2164" s="11">
        <v>4</v>
      </c>
      <c r="O2164" s="9">
        <v>16.7</v>
      </c>
      <c r="P2164" s="9">
        <v>-60</v>
      </c>
      <c r="Q2164" s="29" t="s">
        <v>2929</v>
      </c>
      <c r="R2164" s="29"/>
      <c r="S2164" s="33"/>
      <c r="T2164" s="43"/>
    </row>
    <row r="2165" spans="1:20" ht="28.5">
      <c r="A2165" s="1"/>
      <c r="B2165" s="5" t="s">
        <v>16</v>
      </c>
      <c r="C2165" s="6"/>
      <c r="D2165" s="6"/>
      <c r="E2165" s="6"/>
      <c r="F2165" s="7" t="s">
        <v>16</v>
      </c>
      <c r="G2165" s="6"/>
      <c r="H2165" s="7" t="s">
        <v>16</v>
      </c>
      <c r="I2165" s="4" t="s">
        <v>2930</v>
      </c>
      <c r="J2165" s="4" t="s">
        <v>152</v>
      </c>
      <c r="K2165" s="6">
        <v>3</v>
      </c>
      <c r="L2165" s="6">
        <v>1</v>
      </c>
      <c r="M2165" s="6">
        <v>1</v>
      </c>
      <c r="N2165" s="11">
        <v>5</v>
      </c>
      <c r="O2165" s="9">
        <v>166.7</v>
      </c>
      <c r="P2165" s="9">
        <v>400</v>
      </c>
      <c r="Q2165" s="29"/>
      <c r="R2165" s="29"/>
      <c r="S2165" s="33"/>
      <c r="T2165" s="43"/>
    </row>
    <row r="2166" spans="1:20" ht="28.5">
      <c r="A2166" s="1"/>
      <c r="B2166" s="5" t="s">
        <v>16</v>
      </c>
      <c r="C2166" s="6"/>
      <c r="D2166" s="6"/>
      <c r="E2166" s="6"/>
      <c r="F2166" s="7" t="s">
        <v>16</v>
      </c>
      <c r="G2166" s="6"/>
      <c r="H2166" s="7" t="s">
        <v>16</v>
      </c>
      <c r="I2166" s="4" t="s">
        <v>2931</v>
      </c>
      <c r="J2166" s="4" t="s">
        <v>2932</v>
      </c>
      <c r="K2166" s="6">
        <v>3</v>
      </c>
      <c r="L2166" s="6">
        <v>1</v>
      </c>
      <c r="M2166" s="6">
        <v>0</v>
      </c>
      <c r="N2166" s="11">
        <v>0</v>
      </c>
      <c r="O2166" s="7" t="s">
        <v>18</v>
      </c>
      <c r="P2166" s="7" t="s">
        <v>18</v>
      </c>
      <c r="Q2166" s="29" t="s">
        <v>2933</v>
      </c>
      <c r="R2166" s="29"/>
      <c r="S2166" s="33"/>
      <c r="T2166" s="43"/>
    </row>
    <row r="2167" spans="1:20" ht="28.5">
      <c r="A2167" s="1"/>
      <c r="B2167" s="5" t="s">
        <v>16</v>
      </c>
      <c r="C2167" s="6"/>
      <c r="D2167" s="6"/>
      <c r="E2167" s="6"/>
      <c r="F2167" s="7" t="s">
        <v>16</v>
      </c>
      <c r="G2167" s="6"/>
      <c r="H2167" s="7" t="s">
        <v>16</v>
      </c>
      <c r="I2167" s="4" t="s">
        <v>2934</v>
      </c>
      <c r="J2167" s="4" t="s">
        <v>63</v>
      </c>
      <c r="K2167" s="6">
        <v>2</v>
      </c>
      <c r="L2167" s="6">
        <v>0</v>
      </c>
      <c r="M2167" s="6">
        <v>0</v>
      </c>
      <c r="N2167" s="11">
        <v>0</v>
      </c>
      <c r="O2167" s="7" t="s">
        <v>18</v>
      </c>
      <c r="P2167" s="9">
        <v>0</v>
      </c>
      <c r="Q2167" s="29" t="s">
        <v>16</v>
      </c>
      <c r="R2167" s="29"/>
      <c r="S2167" s="33"/>
      <c r="T2167" s="43"/>
    </row>
    <row r="2168" spans="1:20" ht="42.75">
      <c r="A2168" s="1"/>
      <c r="B2168" s="5" t="s">
        <v>16</v>
      </c>
      <c r="C2168" s="6"/>
      <c r="D2168" s="6"/>
      <c r="E2168" s="6"/>
      <c r="F2168" s="7" t="s">
        <v>16</v>
      </c>
      <c r="G2168" s="6"/>
      <c r="H2168" s="7" t="s">
        <v>16</v>
      </c>
      <c r="I2168" s="4" t="s">
        <v>2935</v>
      </c>
      <c r="J2168" s="4" t="s">
        <v>160</v>
      </c>
      <c r="K2168" s="6">
        <v>100</v>
      </c>
      <c r="L2168" s="6">
        <v>37</v>
      </c>
      <c r="M2168" s="6">
        <v>15</v>
      </c>
      <c r="N2168" s="11">
        <v>12</v>
      </c>
      <c r="O2168" s="9">
        <v>12</v>
      </c>
      <c r="P2168" s="9">
        <v>-67.599999999999994</v>
      </c>
      <c r="Q2168" s="29" t="s">
        <v>2933</v>
      </c>
      <c r="R2168" s="29"/>
      <c r="S2168" s="33"/>
      <c r="T2168" s="43"/>
    </row>
    <row r="2169" spans="1:20" ht="28.5">
      <c r="A2169" s="4" t="s">
        <v>2936</v>
      </c>
      <c r="B2169" s="5" t="s">
        <v>140</v>
      </c>
      <c r="C2169" s="6">
        <v>52909897</v>
      </c>
      <c r="D2169" s="6">
        <v>62277082</v>
      </c>
      <c r="E2169" s="6">
        <v>9367185</v>
      </c>
      <c r="F2169" s="8">
        <v>17.7</v>
      </c>
      <c r="G2169" s="6">
        <v>154339241</v>
      </c>
      <c r="H2169" s="8">
        <v>40.4</v>
      </c>
      <c r="I2169" s="4" t="s">
        <v>16</v>
      </c>
      <c r="J2169" s="4" t="s">
        <v>16</v>
      </c>
      <c r="K2169" s="6"/>
      <c r="L2169" s="6"/>
      <c r="M2169" s="6"/>
      <c r="N2169" s="11"/>
      <c r="O2169" s="7" t="s">
        <v>16</v>
      </c>
      <c r="P2169" s="7" t="s">
        <v>16</v>
      </c>
      <c r="Q2169" s="29" t="s">
        <v>16</v>
      </c>
      <c r="R2169" s="29"/>
      <c r="S2169" s="33"/>
      <c r="T2169" s="43"/>
    </row>
    <row r="2170" spans="1:20" ht="28.5">
      <c r="A2170" s="4" t="s">
        <v>2937</v>
      </c>
      <c r="B2170" s="5" t="s">
        <v>16</v>
      </c>
      <c r="C2170" s="6"/>
      <c r="D2170" s="6"/>
      <c r="E2170" s="6"/>
      <c r="F2170" s="7" t="s">
        <v>16</v>
      </c>
      <c r="G2170" s="6"/>
      <c r="H2170" s="7" t="s">
        <v>16</v>
      </c>
      <c r="I2170" s="4" t="s">
        <v>2938</v>
      </c>
      <c r="J2170" s="4" t="s">
        <v>172</v>
      </c>
      <c r="K2170" s="6">
        <v>350</v>
      </c>
      <c r="L2170" s="6">
        <v>350</v>
      </c>
      <c r="M2170" s="6">
        <v>280</v>
      </c>
      <c r="N2170" s="11">
        <v>254</v>
      </c>
      <c r="O2170" s="7" t="s">
        <v>57</v>
      </c>
      <c r="P2170" s="9">
        <v>-27.4</v>
      </c>
      <c r="Q2170" s="29" t="s">
        <v>2939</v>
      </c>
      <c r="R2170" s="29"/>
      <c r="S2170" s="33"/>
      <c r="T2170" s="43"/>
    </row>
    <row r="2171" spans="1:20" ht="28.5">
      <c r="A2171" s="1"/>
      <c r="B2171" s="5" t="s">
        <v>16</v>
      </c>
      <c r="C2171" s="6"/>
      <c r="D2171" s="6"/>
      <c r="E2171" s="6"/>
      <c r="F2171" s="7" t="s">
        <v>16</v>
      </c>
      <c r="G2171" s="6"/>
      <c r="H2171" s="7" t="s">
        <v>16</v>
      </c>
      <c r="I2171" s="4" t="s">
        <v>2940</v>
      </c>
      <c r="J2171" s="4" t="s">
        <v>297</v>
      </c>
      <c r="K2171" s="6">
        <v>6</v>
      </c>
      <c r="L2171" s="6">
        <v>3</v>
      </c>
      <c r="M2171" s="6">
        <v>0</v>
      </c>
      <c r="N2171" s="11">
        <v>0</v>
      </c>
      <c r="O2171" s="7" t="s">
        <v>18</v>
      </c>
      <c r="P2171" s="7" t="s">
        <v>18</v>
      </c>
      <c r="Q2171" s="29" t="s">
        <v>2941</v>
      </c>
      <c r="R2171" s="29"/>
      <c r="S2171" s="33"/>
      <c r="T2171" s="43"/>
    </row>
    <row r="2172" spans="1:20" ht="28.5">
      <c r="A2172" s="1"/>
      <c r="B2172" s="5" t="s">
        <v>16</v>
      </c>
      <c r="C2172" s="6"/>
      <c r="D2172" s="6"/>
      <c r="E2172" s="6"/>
      <c r="F2172" s="7" t="s">
        <v>16</v>
      </c>
      <c r="G2172" s="6"/>
      <c r="H2172" s="7" t="s">
        <v>16</v>
      </c>
      <c r="I2172" s="4" t="s">
        <v>2940</v>
      </c>
      <c r="J2172" s="4" t="s">
        <v>160</v>
      </c>
      <c r="K2172" s="6">
        <v>23</v>
      </c>
      <c r="L2172" s="6">
        <v>12</v>
      </c>
      <c r="M2172" s="6">
        <v>14</v>
      </c>
      <c r="N2172" s="11">
        <v>2</v>
      </c>
      <c r="O2172" s="9">
        <v>8.6999999999999993</v>
      </c>
      <c r="P2172" s="9">
        <v>-83.3</v>
      </c>
      <c r="Q2172" s="29" t="s">
        <v>2941</v>
      </c>
      <c r="R2172" s="29"/>
      <c r="S2172" s="33"/>
      <c r="T2172" s="43"/>
    </row>
    <row r="2173" spans="1:20" ht="42.75">
      <c r="A2173" s="1"/>
      <c r="B2173" s="5" t="s">
        <v>16</v>
      </c>
      <c r="C2173" s="6"/>
      <c r="D2173" s="6"/>
      <c r="E2173" s="6"/>
      <c r="F2173" s="7" t="s">
        <v>16</v>
      </c>
      <c r="G2173" s="6"/>
      <c r="H2173" s="7" t="s">
        <v>16</v>
      </c>
      <c r="I2173" s="4" t="s">
        <v>2942</v>
      </c>
      <c r="J2173" s="4" t="s">
        <v>86</v>
      </c>
      <c r="K2173" s="6">
        <v>9528</v>
      </c>
      <c r="L2173" s="6">
        <v>4764</v>
      </c>
      <c r="M2173" s="6">
        <v>2955</v>
      </c>
      <c r="N2173" s="11">
        <v>5920</v>
      </c>
      <c r="O2173" s="9">
        <v>62.1</v>
      </c>
      <c r="P2173" s="9">
        <v>24.3</v>
      </c>
      <c r="Q2173" s="29" t="s">
        <v>2943</v>
      </c>
      <c r="R2173" s="29"/>
      <c r="S2173" s="33"/>
      <c r="T2173" s="43"/>
    </row>
    <row r="2174" spans="1:20" ht="42.75">
      <c r="A2174" s="1"/>
      <c r="B2174" s="5" t="s">
        <v>16</v>
      </c>
      <c r="C2174" s="6"/>
      <c r="D2174" s="6"/>
      <c r="E2174" s="6"/>
      <c r="F2174" s="7" t="s">
        <v>16</v>
      </c>
      <c r="G2174" s="6"/>
      <c r="H2174" s="7" t="s">
        <v>16</v>
      </c>
      <c r="I2174" s="4" t="s">
        <v>2942</v>
      </c>
      <c r="J2174" s="4" t="s">
        <v>172</v>
      </c>
      <c r="K2174" s="6">
        <v>1122</v>
      </c>
      <c r="L2174" s="6">
        <v>561</v>
      </c>
      <c r="M2174" s="6">
        <v>3165</v>
      </c>
      <c r="N2174" s="11">
        <v>5520</v>
      </c>
      <c r="O2174" s="9">
        <v>492</v>
      </c>
      <c r="P2174" s="9">
        <v>884</v>
      </c>
      <c r="Q2174" s="29" t="s">
        <v>2943</v>
      </c>
      <c r="R2174" s="29"/>
      <c r="S2174" s="33"/>
      <c r="T2174" s="43"/>
    </row>
    <row r="2175" spans="1:20" ht="28.5">
      <c r="A2175" s="1"/>
      <c r="B2175" s="5" t="s">
        <v>16</v>
      </c>
      <c r="C2175" s="6"/>
      <c r="D2175" s="6"/>
      <c r="E2175" s="6"/>
      <c r="F2175" s="7" t="s">
        <v>16</v>
      </c>
      <c r="G2175" s="6"/>
      <c r="H2175" s="7" t="s">
        <v>16</v>
      </c>
      <c r="I2175" s="4" t="s">
        <v>2944</v>
      </c>
      <c r="J2175" s="4" t="s">
        <v>172</v>
      </c>
      <c r="K2175" s="6">
        <v>9422</v>
      </c>
      <c r="L2175" s="6">
        <v>4711</v>
      </c>
      <c r="M2175" s="6">
        <v>10167</v>
      </c>
      <c r="N2175" s="11">
        <v>1684</v>
      </c>
      <c r="O2175" s="9">
        <v>17.899999999999999</v>
      </c>
      <c r="P2175" s="9">
        <v>-64.3</v>
      </c>
      <c r="Q2175" s="29" t="s">
        <v>2945</v>
      </c>
      <c r="R2175" s="29"/>
      <c r="S2175" s="33"/>
      <c r="T2175" s="43"/>
    </row>
    <row r="2176" spans="1:20" ht="28.5">
      <c r="A2176" s="4" t="s">
        <v>2946</v>
      </c>
      <c r="B2176" s="5" t="s">
        <v>140</v>
      </c>
      <c r="C2176" s="6">
        <v>5928871</v>
      </c>
      <c r="D2176" s="6">
        <v>19225468</v>
      </c>
      <c r="E2176" s="6">
        <v>13296597</v>
      </c>
      <c r="F2176" s="8">
        <v>224.3</v>
      </c>
      <c r="G2176" s="6">
        <v>54655382</v>
      </c>
      <c r="H2176" s="8">
        <v>35.200000000000003</v>
      </c>
      <c r="I2176" s="4" t="s">
        <v>16</v>
      </c>
      <c r="J2176" s="4" t="s">
        <v>16</v>
      </c>
      <c r="K2176" s="6"/>
      <c r="L2176" s="6"/>
      <c r="M2176" s="6"/>
      <c r="N2176" s="11"/>
      <c r="O2176" s="7" t="s">
        <v>16</v>
      </c>
      <c r="P2176" s="7" t="s">
        <v>16</v>
      </c>
      <c r="Q2176" s="29" t="s">
        <v>16</v>
      </c>
      <c r="R2176" s="29"/>
      <c r="S2176" s="33"/>
      <c r="T2176" s="43"/>
    </row>
    <row r="2177" spans="1:20" ht="42.75">
      <c r="A2177" s="4" t="s">
        <v>2947</v>
      </c>
      <c r="B2177" s="5" t="s">
        <v>16</v>
      </c>
      <c r="C2177" s="6"/>
      <c r="D2177" s="6"/>
      <c r="E2177" s="6"/>
      <c r="F2177" s="7" t="s">
        <v>16</v>
      </c>
      <c r="G2177" s="6"/>
      <c r="H2177" s="7" t="s">
        <v>16</v>
      </c>
      <c r="I2177" s="4" t="s">
        <v>2948</v>
      </c>
      <c r="J2177" s="4" t="s">
        <v>172</v>
      </c>
      <c r="K2177" s="6">
        <v>370</v>
      </c>
      <c r="L2177" s="6">
        <v>370</v>
      </c>
      <c r="M2177" s="6">
        <v>264</v>
      </c>
      <c r="N2177" s="11">
        <v>338</v>
      </c>
      <c r="O2177" s="7" t="s">
        <v>57</v>
      </c>
      <c r="P2177" s="9">
        <v>-8.6</v>
      </c>
      <c r="Q2177" s="29" t="s">
        <v>2949</v>
      </c>
      <c r="R2177" s="29"/>
      <c r="S2177" s="33"/>
      <c r="T2177" s="43"/>
    </row>
    <row r="2178" spans="1:20" ht="42.75">
      <c r="A2178" s="1"/>
      <c r="B2178" s="5" t="s">
        <v>16</v>
      </c>
      <c r="C2178" s="6"/>
      <c r="D2178" s="6"/>
      <c r="E2178" s="6"/>
      <c r="F2178" s="7" t="s">
        <v>16</v>
      </c>
      <c r="G2178" s="6"/>
      <c r="H2178" s="7" t="s">
        <v>16</v>
      </c>
      <c r="I2178" s="4" t="s">
        <v>2950</v>
      </c>
      <c r="J2178" s="4" t="s">
        <v>160</v>
      </c>
      <c r="K2178" s="6">
        <v>270</v>
      </c>
      <c r="L2178" s="6">
        <v>160</v>
      </c>
      <c r="M2178" s="6">
        <v>50</v>
      </c>
      <c r="N2178" s="11">
        <v>140</v>
      </c>
      <c r="O2178" s="9">
        <v>51.9</v>
      </c>
      <c r="P2178" s="9">
        <v>-12.5</v>
      </c>
      <c r="Q2178" s="29" t="s">
        <v>2951</v>
      </c>
      <c r="R2178" s="29"/>
      <c r="S2178" s="33"/>
      <c r="T2178" s="43"/>
    </row>
    <row r="2179" spans="1:20" ht="42.75">
      <c r="A2179" s="1"/>
      <c r="B2179" s="5" t="s">
        <v>16</v>
      </c>
      <c r="C2179" s="6"/>
      <c r="D2179" s="6"/>
      <c r="E2179" s="6"/>
      <c r="F2179" s="7" t="s">
        <v>16</v>
      </c>
      <c r="G2179" s="6"/>
      <c r="H2179" s="7" t="s">
        <v>16</v>
      </c>
      <c r="I2179" s="4" t="s">
        <v>2935</v>
      </c>
      <c r="J2179" s="4" t="s">
        <v>160</v>
      </c>
      <c r="K2179" s="6">
        <v>50</v>
      </c>
      <c r="L2179" s="6">
        <v>45</v>
      </c>
      <c r="M2179" s="6">
        <v>3</v>
      </c>
      <c r="N2179" s="11">
        <v>0</v>
      </c>
      <c r="O2179" s="7" t="s">
        <v>18</v>
      </c>
      <c r="P2179" s="7" t="s">
        <v>18</v>
      </c>
      <c r="Q2179" s="29" t="s">
        <v>2951</v>
      </c>
      <c r="R2179" s="29"/>
      <c r="S2179" s="33"/>
      <c r="T2179" s="43"/>
    </row>
    <row r="2180" spans="1:20" s="23" customFormat="1" ht="45">
      <c r="A2180" s="19" t="s">
        <v>2952</v>
      </c>
      <c r="B2180" s="13" t="s">
        <v>16</v>
      </c>
      <c r="C2180" s="20">
        <f>SUM(C2052:C2179)</f>
        <v>26278463373</v>
      </c>
      <c r="D2180" s="20">
        <f>SUM(D2052:D2179)</f>
        <v>37092437496</v>
      </c>
      <c r="E2180" s="20">
        <f>+D2180-C2180</f>
        <v>10813974123</v>
      </c>
      <c r="F2180" s="21" t="s">
        <v>16</v>
      </c>
      <c r="G2180" s="20">
        <f>SUM(G2052:G2179)</f>
        <v>67287247924</v>
      </c>
      <c r="H2180" s="21" t="s">
        <v>16</v>
      </c>
      <c r="I2180" s="19" t="s">
        <v>16</v>
      </c>
      <c r="J2180" s="19" t="s">
        <v>16</v>
      </c>
      <c r="K2180" s="20"/>
      <c r="L2180" s="20"/>
      <c r="M2180" s="20"/>
      <c r="N2180" s="22"/>
      <c r="O2180" s="21" t="s">
        <v>16</v>
      </c>
      <c r="P2180" s="21" t="s">
        <v>16</v>
      </c>
      <c r="Q2180" s="35" t="s">
        <v>16</v>
      </c>
      <c r="R2180" s="35"/>
      <c r="S2180" s="34"/>
      <c r="T2180" s="42"/>
    </row>
    <row r="2181" spans="1:20">
      <c r="A2181" s="1"/>
      <c r="B2181" s="1"/>
      <c r="C2181" s="1"/>
      <c r="D2181" s="1"/>
      <c r="E2181" s="1"/>
      <c r="F2181" s="1"/>
      <c r="G2181" s="1"/>
      <c r="H2181" s="1"/>
      <c r="I2181" s="1"/>
      <c r="J2181" s="1"/>
      <c r="K2181" s="1"/>
      <c r="L2181" s="1"/>
      <c r="M2181" s="1"/>
      <c r="N2181" s="1"/>
      <c r="O2181" s="1"/>
      <c r="P2181" s="1"/>
      <c r="Q2181" s="33"/>
      <c r="R2181" s="33"/>
      <c r="S2181" s="33"/>
      <c r="T2181" s="43"/>
    </row>
  </sheetData>
  <mergeCells count="3">
    <mergeCell ref="A4:Q4"/>
    <mergeCell ref="A2:Q2"/>
    <mergeCell ref="A3:Q3"/>
  </mergeCells>
  <pageMargins left="0.23622047244094491" right="0.23622047244094491" top="0.74803149606299213" bottom="0.74803149606299213" header="0.31496062992125984" footer="0.31496062992125984"/>
  <pageSetup paperSize="5" scale="45" fitToHeight="400" pageOrder="overThenDown" orientation="landscape" r:id="rId1"/>
  <headerFooter alignWithMargins="0">
    <oddFooter>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 </vt:lpstr>
      <vt:lpstr>'Hoja1 '!Área_de_impresión</vt:lpstr>
      <vt:lpstr>'Hoja1 '!Títulos_a_imprimir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Somoza</dc:creator>
  <cp:lastModifiedBy>Mirta Ballester</cp:lastModifiedBy>
  <cp:lastPrinted>2015-09-30T18:58:11Z</cp:lastPrinted>
  <dcterms:created xsi:type="dcterms:W3CDTF">2015-09-16T18:33:30Z</dcterms:created>
  <dcterms:modified xsi:type="dcterms:W3CDTF">2015-10-07T19:02:12Z</dcterms:modified>
</cp:coreProperties>
</file>