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I:\2023\Informe Trimestral Empresas Públicas\Acum al IV Trimestre 2023\Informe\"/>
    </mc:Choice>
  </mc:AlternateContent>
  <xr:revisionPtr revIDLastSave="0" documentId="13_ncr:1_{7E5228DD-CDAA-4926-A621-A9F7E044CA45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IV TRIMESTRE 2023" sheetId="5" r:id="rId1"/>
  </sheets>
  <definedNames>
    <definedName name="_xlnm.Print_Titles" localSheetId="0">'IV TRIMESTRE 2023'!$A:$B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36" i="5" l="1"/>
  <c r="AJ37" i="5" l="1"/>
  <c r="AJ38" i="5"/>
  <c r="AJ43" i="5"/>
  <c r="AJ41" i="5"/>
  <c r="AJ42" i="5"/>
  <c r="G3" i="5" l="1"/>
  <c r="N3" i="5"/>
  <c r="C3" i="5"/>
  <c r="D3" i="5"/>
  <c r="E3" i="5"/>
  <c r="H3" i="5"/>
  <c r="J3" i="5"/>
  <c r="K3" i="5"/>
  <c r="L3" i="5"/>
  <c r="M3" i="5"/>
  <c r="P3" i="5"/>
  <c r="R3" i="5"/>
  <c r="S3" i="5"/>
  <c r="T3" i="5"/>
  <c r="U3" i="5"/>
  <c r="X3" i="5"/>
  <c r="Z3" i="5"/>
  <c r="AA3" i="5"/>
  <c r="AB3" i="5"/>
  <c r="AC3" i="5"/>
  <c r="AF3" i="5"/>
  <c r="AH3" i="5"/>
  <c r="AI3" i="5"/>
  <c r="I3" i="5"/>
  <c r="Q3" i="5"/>
  <c r="Y3" i="5"/>
  <c r="AG3" i="5"/>
  <c r="F3" i="5"/>
  <c r="O3" i="5"/>
  <c r="V3" i="5"/>
  <c r="W3" i="5"/>
  <c r="AD3" i="5"/>
  <c r="AE3" i="5"/>
  <c r="C10" i="5"/>
  <c r="D10" i="5"/>
  <c r="J10" i="5"/>
  <c r="K10" i="5"/>
  <c r="R10" i="5"/>
  <c r="S10" i="5"/>
  <c r="Z10" i="5"/>
  <c r="Z9" i="5" s="1"/>
  <c r="AA10" i="5"/>
  <c r="AH10" i="5"/>
  <c r="AI10" i="5"/>
  <c r="F10" i="5"/>
  <c r="G10" i="5"/>
  <c r="H10" i="5"/>
  <c r="I10" i="5"/>
  <c r="L10" i="5"/>
  <c r="N10" i="5"/>
  <c r="O10" i="5"/>
  <c r="P10" i="5"/>
  <c r="Q10" i="5"/>
  <c r="T10" i="5"/>
  <c r="V10" i="5"/>
  <c r="W10" i="5"/>
  <c r="X10" i="5"/>
  <c r="Y10" i="5"/>
  <c r="AB10" i="5"/>
  <c r="AD10" i="5"/>
  <c r="AE10" i="5"/>
  <c r="AF10" i="5"/>
  <c r="AG10" i="5"/>
  <c r="E10" i="5"/>
  <c r="M10" i="5"/>
  <c r="U10" i="5"/>
  <c r="AC10" i="5"/>
  <c r="C14" i="5"/>
  <c r="D14" i="5"/>
  <c r="E14" i="5"/>
  <c r="J14" i="5"/>
  <c r="K14" i="5"/>
  <c r="M14" i="5"/>
  <c r="R14" i="5"/>
  <c r="S14" i="5"/>
  <c r="U14" i="5"/>
  <c r="Z14" i="5"/>
  <c r="AA14" i="5"/>
  <c r="AC14" i="5"/>
  <c r="AH14" i="5"/>
  <c r="AI14" i="5"/>
  <c r="F14" i="5"/>
  <c r="G14" i="5"/>
  <c r="H14" i="5"/>
  <c r="I14" i="5"/>
  <c r="L14" i="5"/>
  <c r="N14" i="5"/>
  <c r="O14" i="5"/>
  <c r="P14" i="5"/>
  <c r="Q14" i="5"/>
  <c r="T14" i="5"/>
  <c r="V14" i="5"/>
  <c r="W14" i="5"/>
  <c r="X14" i="5"/>
  <c r="Y14" i="5"/>
  <c r="AB14" i="5"/>
  <c r="AD14" i="5"/>
  <c r="AE14" i="5"/>
  <c r="AF14" i="5"/>
  <c r="AG14" i="5"/>
  <c r="F22" i="5"/>
  <c r="G22" i="5"/>
  <c r="I22" i="5"/>
  <c r="N22" i="5"/>
  <c r="O22" i="5"/>
  <c r="Q22" i="5"/>
  <c r="V22" i="5"/>
  <c r="W22" i="5"/>
  <c r="Y22" i="5"/>
  <c r="AD22" i="5"/>
  <c r="AE22" i="5"/>
  <c r="AG22" i="5"/>
  <c r="C22" i="5"/>
  <c r="D22" i="5"/>
  <c r="E22" i="5"/>
  <c r="H22" i="5"/>
  <c r="J22" i="5"/>
  <c r="K22" i="5"/>
  <c r="L22" i="5"/>
  <c r="M22" i="5"/>
  <c r="P22" i="5"/>
  <c r="R22" i="5"/>
  <c r="S22" i="5"/>
  <c r="T22" i="5"/>
  <c r="U22" i="5"/>
  <c r="X22" i="5"/>
  <c r="Z22" i="5"/>
  <c r="AA22" i="5"/>
  <c r="AB22" i="5"/>
  <c r="AC22" i="5"/>
  <c r="AF22" i="5"/>
  <c r="AH22" i="5"/>
  <c r="AI22" i="5"/>
  <c r="D26" i="5"/>
  <c r="I26" i="5"/>
  <c r="K26" i="5"/>
  <c r="Q26" i="5"/>
  <c r="S26" i="5"/>
  <c r="Y26" i="5"/>
  <c r="AA26" i="5"/>
  <c r="AG26" i="5"/>
  <c r="AI26" i="5"/>
  <c r="C26" i="5"/>
  <c r="E26" i="5"/>
  <c r="F26" i="5"/>
  <c r="G26" i="5"/>
  <c r="J26" i="5"/>
  <c r="L26" i="5"/>
  <c r="M26" i="5"/>
  <c r="N26" i="5"/>
  <c r="O26" i="5"/>
  <c r="R26" i="5"/>
  <c r="T26" i="5"/>
  <c r="U26" i="5"/>
  <c r="V26" i="5"/>
  <c r="W26" i="5"/>
  <c r="Z26" i="5"/>
  <c r="AB26" i="5"/>
  <c r="AC26" i="5"/>
  <c r="AD26" i="5"/>
  <c r="AE26" i="5"/>
  <c r="AH26" i="5"/>
  <c r="H26" i="5"/>
  <c r="P26" i="5"/>
  <c r="X26" i="5"/>
  <c r="AF26" i="5"/>
  <c r="E9" i="5" l="1"/>
  <c r="E20" i="5" s="1"/>
  <c r="J9" i="5"/>
  <c r="D9" i="5"/>
  <c r="D20" i="5" s="1"/>
  <c r="AC9" i="5"/>
  <c r="AC20" i="5" s="1"/>
  <c r="AA9" i="5"/>
  <c r="AA20" i="5" s="1"/>
  <c r="M9" i="5"/>
  <c r="M20" i="5" s="1"/>
  <c r="S9" i="5"/>
  <c r="S20" i="5" s="1"/>
  <c r="R9" i="5"/>
  <c r="R20" i="5" s="1"/>
  <c r="K9" i="5"/>
  <c r="K20" i="5" s="1"/>
  <c r="AI9" i="5"/>
  <c r="AI20" i="5" s="1"/>
  <c r="U9" i="5"/>
  <c r="U20" i="5" s="1"/>
  <c r="AH9" i="5"/>
  <c r="AH20" i="5" s="1"/>
  <c r="C9" i="5"/>
  <c r="C20" i="5" s="1"/>
  <c r="AB9" i="5"/>
  <c r="AB20" i="5" s="1"/>
  <c r="T9" i="5"/>
  <c r="T20" i="5" s="1"/>
  <c r="L9" i="5"/>
  <c r="L20" i="5" s="1"/>
  <c r="AG9" i="5"/>
  <c r="AG20" i="5" s="1"/>
  <c r="Y9" i="5"/>
  <c r="Y20" i="5" s="1"/>
  <c r="Q9" i="5"/>
  <c r="Q20" i="5" s="1"/>
  <c r="I9" i="5"/>
  <c r="I20" i="5" s="1"/>
  <c r="AF9" i="5"/>
  <c r="AF20" i="5" s="1"/>
  <c r="X9" i="5"/>
  <c r="X20" i="5" s="1"/>
  <c r="P9" i="5"/>
  <c r="P20" i="5" s="1"/>
  <c r="H9" i="5"/>
  <c r="H20" i="5" s="1"/>
  <c r="Z20" i="5"/>
  <c r="J20" i="5"/>
  <c r="AE9" i="5"/>
  <c r="AE20" i="5" s="1"/>
  <c r="W9" i="5"/>
  <c r="W20" i="5" s="1"/>
  <c r="O9" i="5"/>
  <c r="O20" i="5" s="1"/>
  <c r="G9" i="5"/>
  <c r="G20" i="5" s="1"/>
  <c r="AD9" i="5"/>
  <c r="AD20" i="5" s="1"/>
  <c r="V9" i="5"/>
  <c r="V20" i="5" s="1"/>
  <c r="N9" i="5"/>
  <c r="N20" i="5" s="1"/>
  <c r="F9" i="5"/>
  <c r="F20" i="5" s="1"/>
  <c r="AC40" i="5"/>
  <c r="U40" i="5"/>
  <c r="M40" i="5"/>
  <c r="E40" i="5"/>
  <c r="AG35" i="5"/>
  <c r="Y35" i="5"/>
  <c r="R35" i="5"/>
  <c r="Q35" i="5"/>
  <c r="F35" i="5"/>
  <c r="Z35" i="5"/>
  <c r="U35" i="5"/>
  <c r="E35" i="5"/>
  <c r="Z32" i="5"/>
  <c r="AH32" i="5" l="1"/>
  <c r="R32" i="5"/>
  <c r="R31" i="5"/>
  <c r="N33" i="5"/>
  <c r="D32" i="5"/>
  <c r="C35" i="5"/>
  <c r="J35" i="5"/>
  <c r="AH35" i="5"/>
  <c r="C40" i="5"/>
  <c r="J40" i="5"/>
  <c r="R40" i="5"/>
  <c r="Z40" i="5"/>
  <c r="AH40" i="5"/>
  <c r="C30" i="5"/>
  <c r="Z33" i="5"/>
  <c r="D31" i="5"/>
  <c r="K30" i="5"/>
  <c r="S31" i="5"/>
  <c r="AI31" i="5"/>
  <c r="Y30" i="5"/>
  <c r="M35" i="5"/>
  <c r="AC35" i="5"/>
  <c r="I35" i="5"/>
  <c r="D40" i="5"/>
  <c r="K40" i="5"/>
  <c r="S40" i="5"/>
  <c r="AA40" i="5"/>
  <c r="I40" i="5"/>
  <c r="Q40" i="5"/>
  <c r="Y40" i="5"/>
  <c r="AG40" i="5"/>
  <c r="I32" i="5"/>
  <c r="N35" i="5"/>
  <c r="V35" i="5"/>
  <c r="AD35" i="5"/>
  <c r="G35" i="5"/>
  <c r="O35" i="5"/>
  <c r="W35" i="5"/>
  <c r="W30" i="5"/>
  <c r="F32" i="5"/>
  <c r="V32" i="5"/>
  <c r="G40" i="5"/>
  <c r="W40" i="5"/>
  <c r="E31" i="5"/>
  <c r="M31" i="5"/>
  <c r="H40" i="5"/>
  <c r="P40" i="5"/>
  <c r="X40" i="5"/>
  <c r="AF40" i="5"/>
  <c r="L40" i="5"/>
  <c r="T40" i="5"/>
  <c r="AB40" i="5"/>
  <c r="V31" i="5"/>
  <c r="O30" i="5"/>
  <c r="AE31" i="5"/>
  <c r="N32" i="5"/>
  <c r="AD32" i="5"/>
  <c r="O40" i="5"/>
  <c r="AE40" i="5"/>
  <c r="H32" i="5"/>
  <c r="P32" i="5"/>
  <c r="X32" i="5"/>
  <c r="AF32" i="5"/>
  <c r="T31" i="5"/>
  <c r="AB31" i="5"/>
  <c r="D35" i="5"/>
  <c r="K35" i="5"/>
  <c r="S35" i="5"/>
  <c r="AA35" i="5"/>
  <c r="AI35" i="5"/>
  <c r="U31" i="5"/>
  <c r="C32" i="5"/>
  <c r="AI40" i="5"/>
  <c r="J32" i="5"/>
  <c r="AE35" i="5"/>
  <c r="H35" i="5"/>
  <c r="P35" i="5"/>
  <c r="X35" i="5"/>
  <c r="AF35" i="5"/>
  <c r="L35" i="5"/>
  <c r="T35" i="5"/>
  <c r="AB35" i="5"/>
  <c r="F40" i="5"/>
  <c r="N40" i="5"/>
  <c r="V40" i="5"/>
  <c r="AD40" i="5"/>
  <c r="G32" i="5"/>
  <c r="W32" i="5"/>
  <c r="AG32" i="5"/>
  <c r="AD31" i="5"/>
  <c r="C33" i="5"/>
  <c r="J31" i="5"/>
  <c r="J33" i="5"/>
  <c r="J30" i="5"/>
  <c r="R33" i="5"/>
  <c r="R30" i="5"/>
  <c r="Z31" i="5"/>
  <c r="Z30" i="5"/>
  <c r="AH31" i="5"/>
  <c r="AH33" i="5"/>
  <c r="AH30" i="5"/>
  <c r="G31" i="5"/>
  <c r="G33" i="5"/>
  <c r="G30" i="5"/>
  <c r="S30" i="5"/>
  <c r="AA31" i="5"/>
  <c r="AA30" i="5"/>
  <c r="I30" i="5"/>
  <c r="I31" i="5"/>
  <c r="I33" i="5"/>
  <c r="Q30" i="5"/>
  <c r="AG30" i="5"/>
  <c r="AG31" i="5"/>
  <c r="AG33" i="5"/>
  <c r="L31" i="5"/>
  <c r="L33" i="5"/>
  <c r="L30" i="5"/>
  <c r="T30" i="5"/>
  <c r="H30" i="5"/>
  <c r="H31" i="5"/>
  <c r="P30" i="5"/>
  <c r="P33" i="5"/>
  <c r="P31" i="5"/>
  <c r="X30" i="5"/>
  <c r="K32" i="5"/>
  <c r="S32" i="5"/>
  <c r="AA32" i="5"/>
  <c r="AI32" i="5"/>
  <c r="E30" i="5"/>
  <c r="AC30" i="5"/>
  <c r="U30" i="5"/>
  <c r="F30" i="5"/>
  <c r="AD30" i="5"/>
  <c r="M30" i="5"/>
  <c r="AD33" i="5"/>
  <c r="AJ40" i="5" l="1"/>
  <c r="Y32" i="5"/>
  <c r="Y33" i="5"/>
  <c r="Q32" i="5"/>
  <c r="Q33" i="5"/>
  <c r="N31" i="5"/>
  <c r="N30" i="5"/>
  <c r="K31" i="5"/>
  <c r="AC32" i="5"/>
  <c r="W31" i="5"/>
  <c r="Y31" i="5"/>
  <c r="AI30" i="5"/>
  <c r="K33" i="5"/>
  <c r="M33" i="5"/>
  <c r="AF31" i="5"/>
  <c r="C31" i="5"/>
  <c r="AE32" i="5"/>
  <c r="V30" i="5"/>
  <c r="D30" i="5"/>
  <c r="O31" i="5"/>
  <c r="AB33" i="5"/>
  <c r="W33" i="5"/>
  <c r="V33" i="5"/>
  <c r="AC31" i="5"/>
  <c r="Q31" i="5"/>
  <c r="O32" i="5"/>
  <c r="O33" i="5"/>
  <c r="U32" i="5"/>
  <c r="AF30" i="5"/>
  <c r="H33" i="5"/>
  <c r="M32" i="5"/>
  <c r="AB32" i="5"/>
  <c r="AF33" i="5"/>
  <c r="X33" i="5"/>
  <c r="AE30" i="5"/>
  <c r="T32" i="5"/>
  <c r="F33" i="5"/>
  <c r="X31" i="5"/>
  <c r="AE33" i="5"/>
  <c r="L32" i="5"/>
  <c r="AB30" i="5"/>
  <c r="AC33" i="5"/>
  <c r="T33" i="5"/>
  <c r="F31" i="5"/>
  <c r="D33" i="5"/>
  <c r="AA33" i="5"/>
  <c r="U33" i="5"/>
  <c r="S33" i="5"/>
  <c r="AI33" i="5"/>
  <c r="E32" i="5" l="1"/>
  <c r="E33" i="5"/>
  <c r="AJ3" i="5"/>
  <c r="AJ35" i="5" l="1"/>
  <c r="AJ33" i="5"/>
  <c r="AJ32" i="5"/>
  <c r="AJ31" i="5"/>
  <c r="AJ30" i="5"/>
  <c r="AJ28" i="5"/>
  <c r="AJ27" i="5"/>
  <c r="AJ26" i="5"/>
  <c r="AJ23" i="5"/>
  <c r="AJ24" i="5"/>
  <c r="AJ22" i="5"/>
  <c r="AJ20" i="5"/>
  <c r="AJ10" i="5"/>
  <c r="AJ11" i="5"/>
  <c r="AJ12" i="5"/>
  <c r="AJ13" i="5"/>
  <c r="AJ14" i="5"/>
  <c r="AJ15" i="5"/>
  <c r="AJ16" i="5"/>
  <c r="AJ17" i="5"/>
  <c r="AJ18" i="5"/>
  <c r="AJ9" i="5"/>
  <c r="AJ4" i="5"/>
  <c r="AJ5" i="5"/>
  <c r="AJ6" i="5"/>
  <c r="AJ7" i="5"/>
</calcChain>
</file>

<file path=xl/sharedStrings.xml><?xml version="1.0" encoding="utf-8"?>
<sst xmlns="http://schemas.openxmlformats.org/spreadsheetml/2006/main" count="80" uniqueCount="77">
  <si>
    <t>AGP S.E.</t>
  </si>
  <si>
    <t>AR-SAT</t>
  </si>
  <si>
    <t>Corredores Viales S.A.</t>
  </si>
  <si>
    <t>DIOXITEK S.A.</t>
  </si>
  <si>
    <t>FADEA</t>
  </si>
  <si>
    <t>INTERCARGO S.A.</t>
  </si>
  <si>
    <t>TANDANOR</t>
  </si>
  <si>
    <t>TELAM S.E.</t>
  </si>
  <si>
    <t>VENG S.A.</t>
  </si>
  <si>
    <t>YMAD</t>
  </si>
  <si>
    <t>CONCEPTO</t>
  </si>
  <si>
    <t>ADIF</t>
  </si>
  <si>
    <t>AEROL. ARG.</t>
  </si>
  <si>
    <t>BELGRANO CARGAS</t>
  </si>
  <si>
    <t>CASA DE MONEDA</t>
  </si>
  <si>
    <t>CONTENIDOS PÚBLICOS</t>
  </si>
  <si>
    <t>CORREO</t>
  </si>
  <si>
    <t>DECAHF</t>
  </si>
  <si>
    <t>EDUC.AR</t>
  </si>
  <si>
    <t>EANA</t>
  </si>
  <si>
    <t>FASE</t>
  </si>
  <si>
    <t>NASA</t>
  </si>
  <si>
    <t>SRT UNC</t>
  </si>
  <si>
    <t>RTA</t>
  </si>
  <si>
    <t>YCRT</t>
  </si>
  <si>
    <t>I)</t>
  </si>
  <si>
    <t>INGRESOS CORRIENTES</t>
  </si>
  <si>
    <t xml:space="preserve">   - INGRESOS DE OPERACIÓN</t>
  </si>
  <si>
    <t xml:space="preserve">   - RENTAS DE LA PROPIEDAD</t>
  </si>
  <si>
    <t xml:space="preserve">   - TRANSFERENCIAS CORRIENTES</t>
  </si>
  <si>
    <t xml:space="preserve">   - OTROS INGRESOS</t>
  </si>
  <si>
    <t>II)</t>
  </si>
  <si>
    <t>GASTOS CORRIENTES</t>
  </si>
  <si>
    <t xml:space="preserve">   - GASTOS DE OPERACIÓN</t>
  </si>
  <si>
    <t xml:space="preserve">     . Remuneraciones</t>
  </si>
  <si>
    <t xml:space="preserve">     . Bienes y Servicios</t>
  </si>
  <si>
    <t xml:space="preserve">     . Otros Gastos</t>
  </si>
  <si>
    <t xml:space="preserve">     . Intereses</t>
  </si>
  <si>
    <t xml:space="preserve">     . Otras Rentas</t>
  </si>
  <si>
    <t xml:space="preserve">   - OTROS GASTOS</t>
  </si>
  <si>
    <t>III)</t>
  </si>
  <si>
    <t>RESULT.ECON.: AHORRO/DESAHORRO</t>
  </si>
  <si>
    <t>IV)</t>
  </si>
  <si>
    <t>RECURSOS DE CAPITAL</t>
  </si>
  <si>
    <t xml:space="preserve">   - RECURSOS PROPIOS DE CAPITAL</t>
  </si>
  <si>
    <t xml:space="preserve">   - TRANSFERENCIAS DE CAPITAL</t>
  </si>
  <si>
    <t>V)</t>
  </si>
  <si>
    <t>GASTOS DE CAPITAL</t>
  </si>
  <si>
    <t xml:space="preserve">   - INVERSIÓN REAL DIRECTA</t>
  </si>
  <si>
    <t>VI)</t>
  </si>
  <si>
    <t xml:space="preserve">INGRESOS TOTALES (I+IV) </t>
  </si>
  <si>
    <t>VII)</t>
  </si>
  <si>
    <t>RESULTADO PRIMARIO</t>
  </si>
  <si>
    <t>VIII)</t>
  </si>
  <si>
    <t>GASTOS TOTALES (II+V)</t>
  </si>
  <si>
    <t>IX)</t>
  </si>
  <si>
    <t>RESULTADO FINANCIERO (VI-VIII)</t>
  </si>
  <si>
    <t>AYSA</t>
  </si>
  <si>
    <t>INTEA</t>
  </si>
  <si>
    <t>POLO TECNOL.</t>
  </si>
  <si>
    <t>FABRIC. MILITARES</t>
  </si>
  <si>
    <t>X)</t>
  </si>
  <si>
    <t>FUENTES FINANCIERAS</t>
  </si>
  <si>
    <t xml:space="preserve">   - DISMINUC. DE LA INVERSIÓN FINANCIERA</t>
  </si>
  <si>
    <t xml:space="preserve">   - ENDEUD.PUB. E INCREM.OTROS PASIVOS</t>
  </si>
  <si>
    <t xml:space="preserve">   - INCREMENTO DEL PATRIMONIO</t>
  </si>
  <si>
    <t>XI)</t>
  </si>
  <si>
    <t>APLICACIONES FINANCIERAS</t>
  </si>
  <si>
    <t xml:space="preserve">   - INVERSIÓN FINANCIERA</t>
  </si>
  <si>
    <t xml:space="preserve">   - AMORT.DEUDAS Y DISM. OTROS PASIVOS</t>
  </si>
  <si>
    <t xml:space="preserve">   - DISMINUCIÓN DEL PATRIMONIO</t>
  </si>
  <si>
    <t>TOTAL</t>
  </si>
  <si>
    <t>OFSE</t>
  </si>
  <si>
    <t>ENARSA</t>
  </si>
  <si>
    <t>COVIARA (*)</t>
  </si>
  <si>
    <t>PLAYAS FERROV. S.A. (*)</t>
  </si>
  <si>
    <t>LT 10 UNL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</si>
</sst>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,,"/>
    <numFmt numFmtId="165" formatCode="#,##0.0"/>
    <numFmt numFmtId="166" formatCode="0.0%"/>
    <numFmt numFmtId="167" formatCode="#,##0.000"/>
  </numFmts>
  <fonts count="7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450666829432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1" applyNumberFormat="0" applyFill="0" applyAlignment="0" applyProtection="0"/>
    <xf numFmtId="9" fontId="6" fillId="0" borderId="0" applyFont="0" applyFill="0" applyBorder="0" applyAlignment="0" applyProtection="0"/>
  </cellStyleXfs>
  <cellXfs count="35">
    <xf numFmtId="0" fontId="0" fillId="0" borderId="0" xfId="0"/>
    <xf numFmtId="0" fontId="2" fillId="2" borderId="4" xfId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right"/>
    </xf>
    <xf numFmtId="0" fontId="4" fillId="0" borderId="6" xfId="1" applyFont="1" applyBorder="1" applyAlignment="1">
      <alignment horizontal="left" vertical="top" wrapText="1"/>
    </xf>
    <xf numFmtId="0" fontId="5" fillId="0" borderId="5" xfId="0" applyFont="1" applyBorder="1" applyAlignment="1">
      <alignment horizontal="right"/>
    </xf>
    <xf numFmtId="0" fontId="5" fillId="0" borderId="6" xfId="1" applyFont="1" applyBorder="1" applyAlignment="1">
      <alignment horizontal="left" vertical="top" wrapText="1"/>
    </xf>
    <xf numFmtId="0" fontId="2" fillId="0" borderId="5" xfId="1" applyFont="1" applyBorder="1" applyAlignment="1">
      <alignment horizontal="center" vertical="center" wrapText="1"/>
    </xf>
    <xf numFmtId="164" fontId="2" fillId="0" borderId="0" xfId="1" applyNumberFormat="1" applyFont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165" fontId="5" fillId="0" borderId="0" xfId="1" applyNumberFormat="1" applyFont="1" applyAlignment="1">
      <alignment horizontal="right" vertical="top" wrapText="1"/>
    </xf>
    <xf numFmtId="165" fontId="4" fillId="0" borderId="0" xfId="1" applyNumberFormat="1" applyFont="1" applyAlignment="1">
      <alignment horizontal="right" vertical="top" wrapText="1"/>
    </xf>
    <xf numFmtId="165" fontId="4" fillId="0" borderId="6" xfId="1" applyNumberFormat="1" applyFont="1" applyBorder="1" applyAlignment="1">
      <alignment horizontal="right" vertical="top" wrapText="1"/>
    </xf>
    <xf numFmtId="165" fontId="5" fillId="0" borderId="6" xfId="1" applyNumberFormat="1" applyFont="1" applyBorder="1" applyAlignment="1">
      <alignment horizontal="right" vertical="top" wrapText="1"/>
    </xf>
    <xf numFmtId="164" fontId="2" fillId="0" borderId="6" xfId="1" applyNumberFormat="1" applyFont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 applyAlignment="1">
      <alignment horizontal="right"/>
    </xf>
    <xf numFmtId="0" fontId="5" fillId="0" borderId="8" xfId="1" applyFont="1" applyBorder="1" applyAlignment="1">
      <alignment horizontal="left" vertical="top" wrapText="1"/>
    </xf>
    <xf numFmtId="0" fontId="0" fillId="0" borderId="6" xfId="0" applyBorder="1"/>
    <xf numFmtId="0" fontId="0" fillId="0" borderId="5" xfId="0" applyBorder="1"/>
    <xf numFmtId="165" fontId="5" fillId="0" borderId="9" xfId="1" applyNumberFormat="1" applyFont="1" applyBorder="1" applyAlignment="1">
      <alignment horizontal="right" vertical="top" wrapText="1"/>
    </xf>
    <xf numFmtId="165" fontId="5" fillId="0" borderId="8" xfId="1" applyNumberFormat="1" applyFont="1" applyBorder="1" applyAlignment="1">
      <alignment horizontal="right" vertical="top" wrapText="1"/>
    </xf>
    <xf numFmtId="165" fontId="0" fillId="0" borderId="0" xfId="0" applyNumberFormat="1"/>
    <xf numFmtId="0" fontId="2" fillId="2" borderId="10" xfId="1" applyFont="1" applyFill="1" applyBorder="1" applyAlignment="1">
      <alignment horizontal="center" vertical="center" wrapText="1"/>
    </xf>
    <xf numFmtId="0" fontId="0" fillId="0" borderId="11" xfId="0" applyBorder="1"/>
    <xf numFmtId="165" fontId="4" fillId="0" borderId="11" xfId="1" applyNumberFormat="1" applyFont="1" applyBorder="1" applyAlignment="1">
      <alignment horizontal="right" vertical="top" wrapText="1"/>
    </xf>
    <xf numFmtId="165" fontId="5" fillId="0" borderId="11" xfId="1" applyNumberFormat="1" applyFont="1" applyBorder="1" applyAlignment="1">
      <alignment horizontal="right" vertical="top" wrapText="1"/>
    </xf>
    <xf numFmtId="165" fontId="5" fillId="0" borderId="12" xfId="1" applyNumberFormat="1" applyFont="1" applyBorder="1" applyAlignment="1">
      <alignment horizontal="right" vertical="top" wrapText="1"/>
    </xf>
    <xf numFmtId="0" fontId="2" fillId="0" borderId="6" xfId="1" applyFont="1" applyBorder="1" applyAlignment="1">
      <alignment horizontal="center" vertical="center" wrapText="1"/>
    </xf>
    <xf numFmtId="165" fontId="5" fillId="0" borderId="5" xfId="1" applyNumberFormat="1" applyFont="1" applyBorder="1" applyAlignment="1">
      <alignment horizontal="right" vertical="top" wrapText="1"/>
    </xf>
    <xf numFmtId="166" fontId="0" fillId="0" borderId="0" xfId="3" applyNumberFormat="1" applyFont="1"/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167" fontId="0" fillId="0" borderId="0" xfId="0" applyNumberFormat="1"/>
  </cellXfs>
  <cellStyles count="4">
    <cellStyle name="Normal" xfId="0" builtinId="0"/>
    <cellStyle name="Normal_Hoja1" xfId="1" xr:uid="{00000000-0005-0000-0000-000001000000}"/>
    <cellStyle name="Porcentaje" xfId="3" builtinId="5"/>
    <cellStyle name="Título 1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46"/>
  <sheetViews>
    <sheetView tabSelected="1" zoomScaleNormal="100" workbookViewId="0">
      <pane xSplit="2" ySplit="1" topLeftCell="Y8" activePane="bottomRight" state="frozen"/>
      <selection pane="topRight" activeCell="C1" sqref="C1"/>
      <selection pane="bottomLeft" activeCell="A2" sqref="A2"/>
      <selection pane="bottomRight" activeCell="AD45" sqref="AD45"/>
    </sheetView>
  </sheetViews>
  <sheetFormatPr baseColWidth="10" defaultRowHeight="15" x14ac:dyDescent="0.25"/>
  <cols>
    <col min="1" max="1" width="4.28515625" customWidth="1"/>
    <col min="2" max="2" width="43.140625" customWidth="1"/>
    <col min="3" max="3" width="9.7109375" customWidth="1"/>
    <col min="4" max="4" width="9.42578125" customWidth="1"/>
    <col min="5" max="5" width="10.28515625" customWidth="1"/>
    <col min="6" max="6" width="9.28515625" customWidth="1"/>
    <col min="7" max="7" width="11" customWidth="1"/>
    <col min="8" max="8" width="10.7109375" bestFit="1" customWidth="1"/>
    <col min="9" max="10" width="9.7109375" customWidth="1"/>
    <col min="11" max="11" width="12.42578125" customWidth="1"/>
    <col min="12" max="12" width="11.85546875" customWidth="1"/>
    <col min="13" max="13" width="12.42578125" customWidth="1"/>
    <col min="14" max="14" width="11.28515625" customWidth="1"/>
    <col min="15" max="15" width="9.7109375" customWidth="1"/>
    <col min="16" max="17" width="10.7109375" customWidth="1"/>
    <col min="18" max="18" width="10.140625" customWidth="1"/>
    <col min="19" max="19" width="10.85546875" customWidth="1"/>
    <col min="20" max="21" width="9.7109375" customWidth="1"/>
    <col min="22" max="22" width="9.42578125" customWidth="1"/>
    <col min="23" max="23" width="12.140625" customWidth="1"/>
    <col min="24" max="24" width="10.140625" customWidth="1"/>
    <col min="25" max="25" width="11.7109375" customWidth="1"/>
    <col min="26" max="26" width="9" customWidth="1"/>
    <col min="27" max="27" width="9.140625" customWidth="1"/>
    <col min="28" max="30" width="9.7109375" customWidth="1"/>
    <col min="31" max="31" width="11.28515625" customWidth="1"/>
    <col min="32" max="35" width="9.7109375" customWidth="1"/>
  </cols>
  <sheetData>
    <row r="1" spans="1:38" ht="45.75" thickBot="1" x14ac:dyDescent="0.3">
      <c r="A1" s="32" t="s">
        <v>10</v>
      </c>
      <c r="B1" s="33"/>
      <c r="C1" s="14" t="s">
        <v>0</v>
      </c>
      <c r="D1" s="1" t="s">
        <v>1</v>
      </c>
      <c r="E1" s="1" t="s">
        <v>57</v>
      </c>
      <c r="F1" s="1" t="s">
        <v>11</v>
      </c>
      <c r="G1" s="1" t="s">
        <v>12</v>
      </c>
      <c r="H1" s="1" t="s">
        <v>13</v>
      </c>
      <c r="I1" s="1" t="s">
        <v>74</v>
      </c>
      <c r="J1" s="1" t="s">
        <v>14</v>
      </c>
      <c r="K1" s="1" t="s">
        <v>15</v>
      </c>
      <c r="L1" s="1" t="s">
        <v>2</v>
      </c>
      <c r="M1" s="8" t="s">
        <v>16</v>
      </c>
      <c r="N1" s="1" t="s">
        <v>60</v>
      </c>
      <c r="O1" s="1" t="s">
        <v>3</v>
      </c>
      <c r="P1" s="1" t="s">
        <v>17</v>
      </c>
      <c r="Q1" s="1" t="s">
        <v>18</v>
      </c>
      <c r="R1" s="1" t="s">
        <v>19</v>
      </c>
      <c r="S1" s="1" t="s">
        <v>73</v>
      </c>
      <c r="T1" s="1" t="s">
        <v>4</v>
      </c>
      <c r="U1" s="1" t="s">
        <v>20</v>
      </c>
      <c r="V1" s="1" t="s">
        <v>58</v>
      </c>
      <c r="W1" s="1" t="s">
        <v>5</v>
      </c>
      <c r="X1" s="8" t="s">
        <v>21</v>
      </c>
      <c r="Y1" s="1" t="s">
        <v>75</v>
      </c>
      <c r="Z1" s="1" t="s">
        <v>59</v>
      </c>
      <c r="AA1" s="1" t="s">
        <v>76</v>
      </c>
      <c r="AB1" s="1" t="s">
        <v>22</v>
      </c>
      <c r="AC1" s="1" t="s">
        <v>23</v>
      </c>
      <c r="AD1" s="1" t="s">
        <v>72</v>
      </c>
      <c r="AE1" s="1" t="s">
        <v>6</v>
      </c>
      <c r="AF1" s="1" t="s">
        <v>7</v>
      </c>
      <c r="AG1" s="1" t="s">
        <v>8</v>
      </c>
      <c r="AH1" s="1" t="s">
        <v>9</v>
      </c>
      <c r="AI1" s="1" t="s">
        <v>24</v>
      </c>
      <c r="AJ1" s="24" t="s">
        <v>71</v>
      </c>
    </row>
    <row r="2" spans="1:38" ht="6" customHeight="1" x14ac:dyDescent="0.25">
      <c r="A2" s="6"/>
      <c r="B2" s="29"/>
      <c r="C2" s="7"/>
      <c r="D2" s="7"/>
      <c r="E2" s="7"/>
      <c r="F2" s="7"/>
      <c r="G2" s="7"/>
      <c r="H2" s="7"/>
      <c r="I2" s="7"/>
      <c r="J2" s="7"/>
      <c r="K2" s="7"/>
      <c r="L2" s="7"/>
      <c r="M2" s="13"/>
      <c r="N2" s="7"/>
      <c r="O2" s="7"/>
      <c r="P2" s="7"/>
      <c r="Q2" s="7"/>
      <c r="R2" s="7"/>
      <c r="S2" s="7"/>
      <c r="T2" s="7"/>
      <c r="U2" s="7"/>
      <c r="V2" s="7"/>
      <c r="W2" s="7"/>
      <c r="X2" s="13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25"/>
    </row>
    <row r="3" spans="1:38" x14ac:dyDescent="0.25">
      <c r="A3" s="2" t="s">
        <v>25</v>
      </c>
      <c r="B3" s="3" t="s">
        <v>26</v>
      </c>
      <c r="C3" s="10">
        <f>SUM(C4:C7)</f>
        <v>87182.1</v>
      </c>
      <c r="D3" s="10">
        <f t="shared" ref="D3:AI3" si="0">SUM(D4:D7)</f>
        <v>75855.199999999997</v>
      </c>
      <c r="E3" s="10">
        <f t="shared" si="0"/>
        <v>235341.69999999998</v>
      </c>
      <c r="F3" s="10">
        <f t="shared" si="0"/>
        <v>10896.1</v>
      </c>
      <c r="G3" s="10">
        <f t="shared" si="0"/>
        <v>861946</v>
      </c>
      <c r="H3" s="10">
        <f t="shared" si="0"/>
        <v>80389.899999999994</v>
      </c>
      <c r="I3" s="10">
        <f t="shared" si="0"/>
        <v>770</v>
      </c>
      <c r="J3" s="10">
        <f t="shared" si="0"/>
        <v>192609.1</v>
      </c>
      <c r="K3" s="10">
        <f t="shared" si="0"/>
        <v>2756</v>
      </c>
      <c r="L3" s="10">
        <f t="shared" si="0"/>
        <v>70084.2</v>
      </c>
      <c r="M3" s="11">
        <f t="shared" si="0"/>
        <v>270177.00000000006</v>
      </c>
      <c r="N3" s="10">
        <f t="shared" si="0"/>
        <v>27846.400000000001</v>
      </c>
      <c r="O3" s="10">
        <f t="shared" si="0"/>
        <v>20380.5</v>
      </c>
      <c r="P3" s="10">
        <f t="shared" si="0"/>
        <v>18361.5</v>
      </c>
      <c r="Q3" s="10">
        <f t="shared" si="0"/>
        <v>3596.8</v>
      </c>
      <c r="R3" s="10">
        <f t="shared" si="0"/>
        <v>71679</v>
      </c>
      <c r="S3" s="10">
        <f t="shared" si="0"/>
        <v>1308261.7</v>
      </c>
      <c r="T3" s="10">
        <f t="shared" si="0"/>
        <v>69289.3</v>
      </c>
      <c r="U3" s="10">
        <f t="shared" si="0"/>
        <v>1012.5</v>
      </c>
      <c r="V3" s="10">
        <f t="shared" si="0"/>
        <v>1587.3</v>
      </c>
      <c r="W3" s="10">
        <f t="shared" si="0"/>
        <v>29749.5</v>
      </c>
      <c r="X3" s="11">
        <f t="shared" si="0"/>
        <v>478267.9</v>
      </c>
      <c r="Y3" s="10">
        <f t="shared" si="0"/>
        <v>15508.4</v>
      </c>
      <c r="Z3" s="10">
        <f t="shared" si="0"/>
        <v>123.8</v>
      </c>
      <c r="AA3" s="10">
        <f t="shared" si="0"/>
        <v>241.5</v>
      </c>
      <c r="AB3" s="10">
        <f t="shared" si="0"/>
        <v>3082.7</v>
      </c>
      <c r="AC3" s="10">
        <f t="shared" si="0"/>
        <v>40558.799999999996</v>
      </c>
      <c r="AD3" s="10">
        <f t="shared" si="0"/>
        <v>344996.10000000003</v>
      </c>
      <c r="AE3" s="10">
        <f t="shared" si="0"/>
        <v>34057.1</v>
      </c>
      <c r="AF3" s="10">
        <f t="shared" si="0"/>
        <v>28218</v>
      </c>
      <c r="AG3" s="10">
        <f t="shared" si="0"/>
        <v>8178.4</v>
      </c>
      <c r="AH3" s="10">
        <f t="shared" si="0"/>
        <v>48982.899999999994</v>
      </c>
      <c r="AI3" s="10">
        <f t="shared" si="0"/>
        <v>37813.4</v>
      </c>
      <c r="AJ3" s="26">
        <f>SUM(C3:AI3)</f>
        <v>4479800.8</v>
      </c>
    </row>
    <row r="4" spans="1:38" x14ac:dyDescent="0.25">
      <c r="A4" s="4"/>
      <c r="B4" s="5" t="s">
        <v>27</v>
      </c>
      <c r="C4" s="9">
        <v>82975</v>
      </c>
      <c r="D4" s="9">
        <v>48686.1</v>
      </c>
      <c r="E4" s="9">
        <v>145391.6</v>
      </c>
      <c r="F4" s="9">
        <v>1769.3</v>
      </c>
      <c r="G4" s="9">
        <v>608682.69999999995</v>
      </c>
      <c r="H4" s="9">
        <v>38804.699999999997</v>
      </c>
      <c r="I4" s="9">
        <v>751.8</v>
      </c>
      <c r="J4" s="9">
        <v>105196.6</v>
      </c>
      <c r="K4" s="9">
        <v>161.19999999999999</v>
      </c>
      <c r="L4" s="9">
        <v>37637</v>
      </c>
      <c r="M4" s="12">
        <v>176261.2</v>
      </c>
      <c r="N4" s="9">
        <v>17366.400000000001</v>
      </c>
      <c r="O4" s="9">
        <v>16260</v>
      </c>
      <c r="P4" s="9">
        <v>171.3</v>
      </c>
      <c r="Q4" s="9">
        <v>5.5</v>
      </c>
      <c r="R4" s="9">
        <v>39536.400000000001</v>
      </c>
      <c r="S4" s="9">
        <v>444372.9</v>
      </c>
      <c r="T4" s="9">
        <v>22766.5</v>
      </c>
      <c r="U4" s="9">
        <v>0</v>
      </c>
      <c r="V4" s="9">
        <v>1257.0999999999999</v>
      </c>
      <c r="W4" s="9">
        <v>24922.2</v>
      </c>
      <c r="X4" s="12">
        <v>242705.1</v>
      </c>
      <c r="Y4" s="9">
        <v>446.4</v>
      </c>
      <c r="Z4" s="9">
        <v>33.1</v>
      </c>
      <c r="AA4" s="9">
        <v>148.69999999999999</v>
      </c>
      <c r="AB4" s="9">
        <v>770.2</v>
      </c>
      <c r="AC4" s="9">
        <v>2372.4</v>
      </c>
      <c r="AD4" s="9">
        <v>9850.7000000000007</v>
      </c>
      <c r="AE4" s="9">
        <v>31792.7</v>
      </c>
      <c r="AF4" s="9">
        <v>20948</v>
      </c>
      <c r="AG4" s="9">
        <v>7179.5</v>
      </c>
      <c r="AH4" s="9">
        <v>14118.1</v>
      </c>
      <c r="AI4" s="9">
        <v>2516.6</v>
      </c>
      <c r="AJ4" s="27">
        <f>SUM(C4:AI4)</f>
        <v>2145857</v>
      </c>
    </row>
    <row r="5" spans="1:38" x14ac:dyDescent="0.25">
      <c r="A5" s="4"/>
      <c r="B5" s="5" t="s">
        <v>28</v>
      </c>
      <c r="C5" s="9">
        <v>4062.1</v>
      </c>
      <c r="D5" s="9">
        <v>9284.6</v>
      </c>
      <c r="E5" s="9">
        <v>0</v>
      </c>
      <c r="F5" s="9">
        <v>13.2</v>
      </c>
      <c r="G5" s="9">
        <v>0</v>
      </c>
      <c r="H5" s="9">
        <v>0</v>
      </c>
      <c r="I5" s="9">
        <v>18.2</v>
      </c>
      <c r="J5" s="9">
        <v>3390.9</v>
      </c>
      <c r="K5" s="9">
        <v>320.2</v>
      </c>
      <c r="L5" s="9">
        <v>2225.5</v>
      </c>
      <c r="M5" s="12">
        <v>9450.1</v>
      </c>
      <c r="N5" s="9">
        <v>0</v>
      </c>
      <c r="O5" s="9">
        <v>3773.8</v>
      </c>
      <c r="P5" s="9">
        <v>140.80000000000001</v>
      </c>
      <c r="Q5" s="9">
        <v>449.4</v>
      </c>
      <c r="R5" s="9">
        <v>0</v>
      </c>
      <c r="S5" s="9">
        <v>0</v>
      </c>
      <c r="T5" s="9">
        <v>0</v>
      </c>
      <c r="U5" s="9">
        <v>11.6</v>
      </c>
      <c r="V5" s="9">
        <v>330.2</v>
      </c>
      <c r="W5" s="9">
        <v>1498.5</v>
      </c>
      <c r="X5" s="12">
        <v>122767.2</v>
      </c>
      <c r="Y5" s="9">
        <v>15061.4</v>
      </c>
      <c r="Z5" s="9">
        <v>50.9</v>
      </c>
      <c r="AA5" s="9">
        <v>0</v>
      </c>
      <c r="AB5" s="9">
        <v>99.3</v>
      </c>
      <c r="AC5" s="9">
        <v>5.8</v>
      </c>
      <c r="AD5" s="9">
        <v>0</v>
      </c>
      <c r="AE5" s="9">
        <v>0</v>
      </c>
      <c r="AF5" s="9">
        <v>0</v>
      </c>
      <c r="AG5" s="9">
        <v>337.4</v>
      </c>
      <c r="AH5" s="9">
        <v>34607.1</v>
      </c>
      <c r="AI5" s="9">
        <v>0</v>
      </c>
      <c r="AJ5" s="27">
        <f>SUM(C5:AI5)</f>
        <v>207898.19999999995</v>
      </c>
    </row>
    <row r="6" spans="1:38" x14ac:dyDescent="0.25">
      <c r="A6" s="4"/>
      <c r="B6" s="5" t="s">
        <v>29</v>
      </c>
      <c r="C6" s="9">
        <v>145</v>
      </c>
      <c r="D6" s="9">
        <v>5300</v>
      </c>
      <c r="E6" s="9">
        <v>86958.7</v>
      </c>
      <c r="F6" s="9">
        <v>8991.2000000000007</v>
      </c>
      <c r="G6" s="9">
        <v>0</v>
      </c>
      <c r="H6" s="9">
        <v>35352.199999999997</v>
      </c>
      <c r="I6" s="9">
        <v>0</v>
      </c>
      <c r="J6" s="9">
        <v>22400</v>
      </c>
      <c r="K6" s="9">
        <v>2271.9</v>
      </c>
      <c r="L6" s="9">
        <v>28013.7</v>
      </c>
      <c r="M6" s="12">
        <v>83806</v>
      </c>
      <c r="N6" s="9">
        <v>10480</v>
      </c>
      <c r="O6" s="9">
        <v>0</v>
      </c>
      <c r="P6" s="9">
        <v>18007.400000000001</v>
      </c>
      <c r="Q6" s="9">
        <v>3136</v>
      </c>
      <c r="R6" s="9">
        <v>4361</v>
      </c>
      <c r="S6" s="9">
        <v>700000</v>
      </c>
      <c r="T6" s="9">
        <v>5105</v>
      </c>
      <c r="U6" s="9">
        <v>873.1</v>
      </c>
      <c r="V6" s="9">
        <v>0</v>
      </c>
      <c r="W6" s="9">
        <v>1358.1</v>
      </c>
      <c r="X6" s="12">
        <v>0</v>
      </c>
      <c r="Y6" s="9">
        <v>0</v>
      </c>
      <c r="Z6" s="9">
        <v>38.1</v>
      </c>
      <c r="AA6" s="9">
        <v>90</v>
      </c>
      <c r="AB6" s="9">
        <v>2213.1999999999998</v>
      </c>
      <c r="AC6" s="9">
        <v>34057.5</v>
      </c>
      <c r="AD6" s="9">
        <v>335145.40000000002</v>
      </c>
      <c r="AE6" s="9">
        <v>7.5</v>
      </c>
      <c r="AF6" s="9">
        <v>7270</v>
      </c>
      <c r="AG6" s="9">
        <v>0</v>
      </c>
      <c r="AH6" s="9">
        <v>0</v>
      </c>
      <c r="AI6" s="9">
        <v>35200</v>
      </c>
      <c r="AJ6" s="27">
        <f>SUM(C6:AI6)</f>
        <v>1430581</v>
      </c>
      <c r="AK6" s="31"/>
      <c r="AL6" s="31"/>
    </row>
    <row r="7" spans="1:38" x14ac:dyDescent="0.25">
      <c r="A7" s="4"/>
      <c r="B7" s="5" t="s">
        <v>30</v>
      </c>
      <c r="C7" s="9">
        <v>0</v>
      </c>
      <c r="D7" s="9">
        <v>12584.5</v>
      </c>
      <c r="E7" s="9">
        <v>2991.4</v>
      </c>
      <c r="F7" s="9">
        <v>122.4</v>
      </c>
      <c r="G7" s="9">
        <v>253263.3</v>
      </c>
      <c r="H7" s="9">
        <v>6233</v>
      </c>
      <c r="I7" s="9">
        <v>0</v>
      </c>
      <c r="J7" s="9">
        <v>61621.599999999999</v>
      </c>
      <c r="K7" s="9">
        <v>2.7</v>
      </c>
      <c r="L7" s="9">
        <v>2208</v>
      </c>
      <c r="M7" s="12">
        <v>659.7</v>
      </c>
      <c r="N7" s="9">
        <v>0</v>
      </c>
      <c r="O7" s="9">
        <v>346.7</v>
      </c>
      <c r="P7" s="9">
        <v>42</v>
      </c>
      <c r="Q7" s="9">
        <v>5.9</v>
      </c>
      <c r="R7" s="9">
        <v>27781.599999999999</v>
      </c>
      <c r="S7" s="9">
        <v>163888.79999999999</v>
      </c>
      <c r="T7" s="9">
        <v>41417.800000000003</v>
      </c>
      <c r="U7" s="9">
        <v>127.8</v>
      </c>
      <c r="V7" s="9">
        <v>0</v>
      </c>
      <c r="W7" s="9">
        <v>1970.7</v>
      </c>
      <c r="X7" s="12">
        <v>112795.6</v>
      </c>
      <c r="Y7" s="9">
        <v>0.6</v>
      </c>
      <c r="Z7" s="9">
        <v>1.7</v>
      </c>
      <c r="AA7" s="9">
        <v>2.8</v>
      </c>
      <c r="AB7" s="9">
        <v>0</v>
      </c>
      <c r="AC7" s="9">
        <v>4123.1000000000004</v>
      </c>
      <c r="AD7" s="9">
        <v>0</v>
      </c>
      <c r="AE7" s="9">
        <v>2256.9</v>
      </c>
      <c r="AF7" s="9">
        <v>0</v>
      </c>
      <c r="AG7" s="9">
        <v>661.5</v>
      </c>
      <c r="AH7" s="9">
        <v>257.7</v>
      </c>
      <c r="AI7" s="9">
        <v>96.8</v>
      </c>
      <c r="AJ7" s="27">
        <f>SUM(C7:AI7)</f>
        <v>695464.6</v>
      </c>
    </row>
    <row r="8" spans="1:38" ht="4.9000000000000004" customHeight="1" x14ac:dyDescent="0.25">
      <c r="A8" s="4"/>
      <c r="B8" s="5"/>
      <c r="C8" s="9"/>
      <c r="D8" s="9"/>
      <c r="E8" s="9"/>
      <c r="F8" s="9"/>
      <c r="G8" s="9"/>
      <c r="H8" s="9"/>
      <c r="I8" s="9"/>
      <c r="J8" s="9"/>
      <c r="K8" s="9"/>
      <c r="L8" s="9"/>
      <c r="M8" s="12"/>
      <c r="N8" s="9"/>
      <c r="O8" s="9"/>
      <c r="P8" s="9"/>
      <c r="Q8" s="9"/>
      <c r="R8" s="9"/>
      <c r="S8" s="9"/>
      <c r="T8" s="9"/>
      <c r="U8" s="9"/>
      <c r="V8" s="9"/>
      <c r="W8" s="9"/>
      <c r="X8" s="12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27"/>
    </row>
    <row r="9" spans="1:38" x14ac:dyDescent="0.25">
      <c r="A9" s="2" t="s">
        <v>31</v>
      </c>
      <c r="B9" s="3" t="s">
        <v>32</v>
      </c>
      <c r="C9" s="10">
        <f t="shared" ref="C9:AI9" si="1">+C10+C14+C17+C18</f>
        <v>77411.3</v>
      </c>
      <c r="D9" s="10">
        <f t="shared" si="1"/>
        <v>61199</v>
      </c>
      <c r="E9" s="10">
        <f t="shared" si="1"/>
        <v>488453.2</v>
      </c>
      <c r="F9" s="10">
        <f t="shared" si="1"/>
        <v>8384.1999999999989</v>
      </c>
      <c r="G9" s="10">
        <f t="shared" si="1"/>
        <v>1132517.2</v>
      </c>
      <c r="H9" s="10">
        <f t="shared" si="1"/>
        <v>103872.20000000001</v>
      </c>
      <c r="I9" s="10">
        <f t="shared" si="1"/>
        <v>809.3</v>
      </c>
      <c r="J9" s="10">
        <f t="shared" si="1"/>
        <v>316218.5</v>
      </c>
      <c r="K9" s="10">
        <f t="shared" si="1"/>
        <v>3073.1</v>
      </c>
      <c r="L9" s="10">
        <f t="shared" si="1"/>
        <v>67975.3</v>
      </c>
      <c r="M9" s="11">
        <f t="shared" si="1"/>
        <v>255306.50000000003</v>
      </c>
      <c r="N9" s="10">
        <f t="shared" si="1"/>
        <v>20587.599999999999</v>
      </c>
      <c r="O9" s="10">
        <f t="shared" si="1"/>
        <v>12720.4</v>
      </c>
      <c r="P9" s="10">
        <f t="shared" si="1"/>
        <v>16336.3</v>
      </c>
      <c r="Q9" s="10">
        <f t="shared" si="1"/>
        <v>4256.7</v>
      </c>
      <c r="R9" s="10">
        <f t="shared" si="1"/>
        <v>45391.9</v>
      </c>
      <c r="S9" s="10">
        <f t="shared" si="1"/>
        <v>1177551.3999999999</v>
      </c>
      <c r="T9" s="10">
        <f t="shared" si="1"/>
        <v>72178.600000000006</v>
      </c>
      <c r="U9" s="10">
        <f t="shared" si="1"/>
        <v>1397.3</v>
      </c>
      <c r="V9" s="10">
        <f t="shared" si="1"/>
        <v>1053.5999999999999</v>
      </c>
      <c r="W9" s="10">
        <f t="shared" si="1"/>
        <v>28191.599999999999</v>
      </c>
      <c r="X9" s="11">
        <f t="shared" si="1"/>
        <v>154980</v>
      </c>
      <c r="Y9" s="10">
        <f t="shared" si="1"/>
        <v>395.1</v>
      </c>
      <c r="Z9" s="10">
        <f t="shared" si="1"/>
        <v>48.300000000000004</v>
      </c>
      <c r="AA9" s="10">
        <f t="shared" si="1"/>
        <v>285.7</v>
      </c>
      <c r="AB9" s="10">
        <f t="shared" si="1"/>
        <v>2518.9</v>
      </c>
      <c r="AC9" s="10">
        <f t="shared" si="1"/>
        <v>38946.300000000003</v>
      </c>
      <c r="AD9" s="10">
        <f t="shared" si="1"/>
        <v>377059.7</v>
      </c>
      <c r="AE9" s="10">
        <f t="shared" si="1"/>
        <v>43388.6</v>
      </c>
      <c r="AF9" s="10">
        <f t="shared" si="1"/>
        <v>25277.5</v>
      </c>
      <c r="AG9" s="10">
        <f t="shared" si="1"/>
        <v>6399</v>
      </c>
      <c r="AH9" s="10">
        <f t="shared" si="1"/>
        <v>21580.800000000003</v>
      </c>
      <c r="AI9" s="10">
        <f t="shared" si="1"/>
        <v>42008.200000000004</v>
      </c>
      <c r="AJ9" s="26">
        <f t="shared" ref="AJ9:AJ18" si="2">SUM(C9:AI9)</f>
        <v>4607773.2999999989</v>
      </c>
    </row>
    <row r="10" spans="1:38" x14ac:dyDescent="0.25">
      <c r="A10" s="4"/>
      <c r="B10" s="5" t="s">
        <v>33</v>
      </c>
      <c r="C10" s="9">
        <f>+C11+C12+C13</f>
        <v>77411.3</v>
      </c>
      <c r="D10" s="9">
        <f t="shared" ref="D10:AI10" si="3">+D11+D12+D13</f>
        <v>50785.1</v>
      </c>
      <c r="E10" s="9">
        <f t="shared" si="3"/>
        <v>262592.5</v>
      </c>
      <c r="F10" s="9">
        <f t="shared" si="3"/>
        <v>8097.9</v>
      </c>
      <c r="G10" s="9">
        <f t="shared" si="3"/>
        <v>839951</v>
      </c>
      <c r="H10" s="9">
        <f t="shared" si="3"/>
        <v>103872.20000000001</v>
      </c>
      <c r="I10" s="9">
        <f t="shared" si="3"/>
        <v>781.09999999999991</v>
      </c>
      <c r="J10" s="9">
        <f t="shared" si="3"/>
        <v>115442.40000000002</v>
      </c>
      <c r="K10" s="9">
        <f t="shared" si="3"/>
        <v>3006</v>
      </c>
      <c r="L10" s="9">
        <f t="shared" si="3"/>
        <v>67828.800000000003</v>
      </c>
      <c r="M10" s="12">
        <f t="shared" si="3"/>
        <v>251410.30000000002</v>
      </c>
      <c r="N10" s="9">
        <f t="shared" si="3"/>
        <v>20587.599999999999</v>
      </c>
      <c r="O10" s="9">
        <f t="shared" si="3"/>
        <v>12503.699999999999</v>
      </c>
      <c r="P10" s="9">
        <f t="shared" si="3"/>
        <v>16336.3</v>
      </c>
      <c r="Q10" s="9">
        <f t="shared" si="3"/>
        <v>4073.7</v>
      </c>
      <c r="R10" s="9">
        <f t="shared" si="3"/>
        <v>45391.9</v>
      </c>
      <c r="S10" s="9">
        <f t="shared" si="3"/>
        <v>1157788.3999999999</v>
      </c>
      <c r="T10" s="9">
        <f t="shared" si="3"/>
        <v>24310.800000000003</v>
      </c>
      <c r="U10" s="9">
        <f t="shared" si="3"/>
        <v>1397.3</v>
      </c>
      <c r="V10" s="9">
        <f t="shared" si="3"/>
        <v>1053.5999999999999</v>
      </c>
      <c r="W10" s="9">
        <f t="shared" si="3"/>
        <v>26276.899999999998</v>
      </c>
      <c r="X10" s="12">
        <f t="shared" si="3"/>
        <v>139552.20000000001</v>
      </c>
      <c r="Y10" s="9">
        <f t="shared" si="3"/>
        <v>395.1</v>
      </c>
      <c r="Z10" s="9">
        <f t="shared" si="3"/>
        <v>48.300000000000004</v>
      </c>
      <c r="AA10" s="9">
        <f t="shared" si="3"/>
        <v>279.5</v>
      </c>
      <c r="AB10" s="9">
        <f t="shared" si="3"/>
        <v>2367.8000000000002</v>
      </c>
      <c r="AC10" s="9">
        <f t="shared" si="3"/>
        <v>35234.9</v>
      </c>
      <c r="AD10" s="9">
        <f t="shared" si="3"/>
        <v>372452.3</v>
      </c>
      <c r="AE10" s="9">
        <f t="shared" si="3"/>
        <v>25835.3</v>
      </c>
      <c r="AF10" s="9">
        <f t="shared" si="3"/>
        <v>25274.5</v>
      </c>
      <c r="AG10" s="9">
        <f t="shared" si="3"/>
        <v>6399</v>
      </c>
      <c r="AH10" s="9">
        <f t="shared" si="3"/>
        <v>11920.800000000001</v>
      </c>
      <c r="AI10" s="9">
        <f t="shared" si="3"/>
        <v>41356.300000000003</v>
      </c>
      <c r="AJ10" s="27">
        <f t="shared" si="2"/>
        <v>3752014.7999999989</v>
      </c>
    </row>
    <row r="11" spans="1:38" x14ac:dyDescent="0.25">
      <c r="A11" s="4"/>
      <c r="B11" s="5" t="s">
        <v>34</v>
      </c>
      <c r="C11" s="9">
        <v>14188.3</v>
      </c>
      <c r="D11" s="9">
        <v>11266.2</v>
      </c>
      <c r="E11" s="9">
        <v>115438.1</v>
      </c>
      <c r="F11" s="9">
        <v>6063.6</v>
      </c>
      <c r="G11" s="9">
        <v>225650.6</v>
      </c>
      <c r="H11" s="9">
        <v>51139.8</v>
      </c>
      <c r="I11" s="9">
        <v>459.7</v>
      </c>
      <c r="J11" s="9">
        <v>22994.5</v>
      </c>
      <c r="K11" s="9">
        <v>2012.2</v>
      </c>
      <c r="L11" s="9">
        <v>40768.199999999997</v>
      </c>
      <c r="M11" s="12">
        <v>147002.5</v>
      </c>
      <c r="N11" s="9">
        <v>11476.1</v>
      </c>
      <c r="O11" s="9">
        <v>3448.7</v>
      </c>
      <c r="P11" s="9">
        <v>12368.2</v>
      </c>
      <c r="Q11" s="9">
        <v>2876.1</v>
      </c>
      <c r="R11" s="9">
        <v>32976.199999999997</v>
      </c>
      <c r="S11" s="9">
        <v>8170.9</v>
      </c>
      <c r="T11" s="9">
        <v>10016.799999999999</v>
      </c>
      <c r="U11" s="9">
        <v>1148.8</v>
      </c>
      <c r="V11" s="9">
        <v>239.7</v>
      </c>
      <c r="W11" s="9">
        <v>18577</v>
      </c>
      <c r="X11" s="12">
        <v>77312</v>
      </c>
      <c r="Y11" s="9">
        <v>211.8</v>
      </c>
      <c r="Z11" s="9">
        <v>19.2</v>
      </c>
      <c r="AA11" s="9">
        <v>203.1</v>
      </c>
      <c r="AB11" s="9">
        <v>1889.9</v>
      </c>
      <c r="AC11" s="9">
        <v>28310.7</v>
      </c>
      <c r="AD11" s="9">
        <v>250412.6</v>
      </c>
      <c r="AE11" s="9">
        <v>6741.2</v>
      </c>
      <c r="AF11" s="9">
        <v>7945.6</v>
      </c>
      <c r="AG11" s="9">
        <v>5306.3</v>
      </c>
      <c r="AH11" s="9">
        <v>5827.1</v>
      </c>
      <c r="AI11" s="9">
        <v>38530.400000000001</v>
      </c>
      <c r="AJ11" s="27">
        <f t="shared" si="2"/>
        <v>1160992.1000000001</v>
      </c>
    </row>
    <row r="12" spans="1:38" x14ac:dyDescent="0.25">
      <c r="A12" s="4"/>
      <c r="B12" s="5" t="s">
        <v>35</v>
      </c>
      <c r="C12" s="9">
        <v>62274.7</v>
      </c>
      <c r="D12" s="9">
        <v>32242.3</v>
      </c>
      <c r="E12" s="9">
        <v>109426.9</v>
      </c>
      <c r="F12" s="9">
        <v>1650.4</v>
      </c>
      <c r="G12" s="9">
        <v>568553.1</v>
      </c>
      <c r="H12" s="9">
        <v>23309.9</v>
      </c>
      <c r="I12" s="9">
        <v>321.39999999999998</v>
      </c>
      <c r="J12" s="9">
        <v>381229</v>
      </c>
      <c r="K12" s="9">
        <v>898.6</v>
      </c>
      <c r="L12" s="9">
        <v>24524.5</v>
      </c>
      <c r="M12" s="12">
        <v>100349.6</v>
      </c>
      <c r="N12" s="9">
        <v>9111.5</v>
      </c>
      <c r="O12" s="9">
        <v>1806.1</v>
      </c>
      <c r="P12" s="9">
        <v>3371.3</v>
      </c>
      <c r="Q12" s="9">
        <v>1143.3</v>
      </c>
      <c r="R12" s="9">
        <v>12010.3</v>
      </c>
      <c r="S12" s="9">
        <v>1109983.7</v>
      </c>
      <c r="T12" s="9">
        <v>37523.5</v>
      </c>
      <c r="U12" s="9">
        <v>189.6</v>
      </c>
      <c r="V12" s="9">
        <v>768.9</v>
      </c>
      <c r="W12" s="9">
        <v>6369.6</v>
      </c>
      <c r="X12" s="12">
        <v>53439.7</v>
      </c>
      <c r="Y12" s="9">
        <v>183.3</v>
      </c>
      <c r="Z12" s="9">
        <v>28</v>
      </c>
      <c r="AA12" s="9">
        <v>73.3</v>
      </c>
      <c r="AB12" s="9">
        <v>202.9</v>
      </c>
      <c r="AC12" s="9">
        <v>6726.2</v>
      </c>
      <c r="AD12" s="9">
        <v>85467.5</v>
      </c>
      <c r="AE12" s="9">
        <v>13844.4</v>
      </c>
      <c r="AF12" s="9">
        <v>16380</v>
      </c>
      <c r="AG12" s="9">
        <v>816.3</v>
      </c>
      <c r="AH12" s="9">
        <v>6059.3</v>
      </c>
      <c r="AI12" s="9">
        <v>2825.9</v>
      </c>
      <c r="AJ12" s="27">
        <f t="shared" si="2"/>
        <v>2673105</v>
      </c>
    </row>
    <row r="13" spans="1:38" x14ac:dyDescent="0.25">
      <c r="A13" s="4"/>
      <c r="B13" s="5" t="s">
        <v>36</v>
      </c>
      <c r="C13" s="9">
        <v>948.3</v>
      </c>
      <c r="D13" s="9">
        <v>7276.6</v>
      </c>
      <c r="E13" s="9">
        <v>37727.5</v>
      </c>
      <c r="F13" s="9">
        <v>383.9</v>
      </c>
      <c r="G13" s="9">
        <v>45747.3</v>
      </c>
      <c r="H13" s="9">
        <v>29422.5</v>
      </c>
      <c r="I13" s="9">
        <v>0</v>
      </c>
      <c r="J13" s="9">
        <v>-288781.09999999998</v>
      </c>
      <c r="K13" s="9">
        <v>95.2</v>
      </c>
      <c r="L13" s="9">
        <v>2536.1</v>
      </c>
      <c r="M13" s="12">
        <v>4058.2</v>
      </c>
      <c r="N13" s="9">
        <v>0</v>
      </c>
      <c r="O13" s="9">
        <v>7248.9</v>
      </c>
      <c r="P13" s="9">
        <v>596.79999999999995</v>
      </c>
      <c r="Q13" s="9">
        <v>54.3</v>
      </c>
      <c r="R13" s="9">
        <v>405.4</v>
      </c>
      <c r="S13" s="9">
        <v>39633.800000000003</v>
      </c>
      <c r="T13" s="9">
        <v>-23229.5</v>
      </c>
      <c r="U13" s="9">
        <v>58.9</v>
      </c>
      <c r="V13" s="9">
        <v>45</v>
      </c>
      <c r="W13" s="9">
        <v>1330.3</v>
      </c>
      <c r="X13" s="12">
        <v>8800.5</v>
      </c>
      <c r="Y13" s="9">
        <v>0</v>
      </c>
      <c r="Z13" s="9">
        <v>1.1000000000000001</v>
      </c>
      <c r="AA13" s="9">
        <v>3.1</v>
      </c>
      <c r="AB13" s="9">
        <v>275</v>
      </c>
      <c r="AC13" s="9">
        <v>198</v>
      </c>
      <c r="AD13" s="9">
        <v>36572.199999999997</v>
      </c>
      <c r="AE13" s="9">
        <v>5249.7</v>
      </c>
      <c r="AF13" s="9">
        <v>948.9</v>
      </c>
      <c r="AG13" s="9">
        <v>276.39999999999998</v>
      </c>
      <c r="AH13" s="9">
        <v>34.4</v>
      </c>
      <c r="AI13" s="9">
        <v>0</v>
      </c>
      <c r="AJ13" s="27">
        <f t="shared" si="2"/>
        <v>-82082.300000000017</v>
      </c>
    </row>
    <row r="14" spans="1:38" x14ac:dyDescent="0.25">
      <c r="A14" s="4"/>
      <c r="B14" s="5" t="s">
        <v>28</v>
      </c>
      <c r="C14" s="9">
        <f>+C15+C16</f>
        <v>0</v>
      </c>
      <c r="D14" s="9">
        <f t="shared" ref="D14:AI14" si="4">+D15+D16</f>
        <v>0.1</v>
      </c>
      <c r="E14" s="9">
        <f t="shared" si="4"/>
        <v>0</v>
      </c>
      <c r="F14" s="9">
        <f t="shared" si="4"/>
        <v>0</v>
      </c>
      <c r="G14" s="9">
        <f t="shared" si="4"/>
        <v>10807.7</v>
      </c>
      <c r="H14" s="9">
        <f t="shared" si="4"/>
        <v>0</v>
      </c>
      <c r="I14" s="9">
        <f t="shared" si="4"/>
        <v>28.2</v>
      </c>
      <c r="J14" s="9">
        <f t="shared" si="4"/>
        <v>443.6</v>
      </c>
      <c r="K14" s="9">
        <f t="shared" si="4"/>
        <v>0</v>
      </c>
      <c r="L14" s="9">
        <f t="shared" si="4"/>
        <v>0</v>
      </c>
      <c r="M14" s="12">
        <f t="shared" si="4"/>
        <v>0</v>
      </c>
      <c r="N14" s="9">
        <f t="shared" si="4"/>
        <v>0</v>
      </c>
      <c r="O14" s="9">
        <f t="shared" si="4"/>
        <v>0</v>
      </c>
      <c r="P14" s="9">
        <f t="shared" si="4"/>
        <v>0</v>
      </c>
      <c r="Q14" s="9">
        <f t="shared" si="4"/>
        <v>0</v>
      </c>
      <c r="R14" s="9">
        <f t="shared" si="4"/>
        <v>0</v>
      </c>
      <c r="S14" s="9">
        <f t="shared" si="4"/>
        <v>0</v>
      </c>
      <c r="T14" s="9">
        <f t="shared" si="4"/>
        <v>0</v>
      </c>
      <c r="U14" s="9">
        <f t="shared" si="4"/>
        <v>0</v>
      </c>
      <c r="V14" s="9">
        <f t="shared" si="4"/>
        <v>0</v>
      </c>
      <c r="W14" s="9">
        <f t="shared" si="4"/>
        <v>531.79999999999995</v>
      </c>
      <c r="X14" s="12">
        <f t="shared" si="4"/>
        <v>0</v>
      </c>
      <c r="Y14" s="9">
        <f t="shared" si="4"/>
        <v>0</v>
      </c>
      <c r="Z14" s="9">
        <f t="shared" si="4"/>
        <v>0</v>
      </c>
      <c r="AA14" s="9">
        <f t="shared" si="4"/>
        <v>0</v>
      </c>
      <c r="AB14" s="9">
        <f t="shared" si="4"/>
        <v>151.1</v>
      </c>
      <c r="AC14" s="9">
        <f t="shared" si="4"/>
        <v>189.6</v>
      </c>
      <c r="AD14" s="9">
        <f t="shared" si="4"/>
        <v>0</v>
      </c>
      <c r="AE14" s="9">
        <f t="shared" si="4"/>
        <v>54.1</v>
      </c>
      <c r="AF14" s="9">
        <f t="shared" si="4"/>
        <v>0</v>
      </c>
      <c r="AG14" s="9">
        <f t="shared" si="4"/>
        <v>0</v>
      </c>
      <c r="AH14" s="9">
        <f t="shared" si="4"/>
        <v>9643.6</v>
      </c>
      <c r="AI14" s="9">
        <f t="shared" si="4"/>
        <v>0</v>
      </c>
      <c r="AJ14" s="27">
        <f t="shared" si="2"/>
        <v>21849.800000000003</v>
      </c>
    </row>
    <row r="15" spans="1:38" x14ac:dyDescent="0.25">
      <c r="A15" s="4"/>
      <c r="B15" s="5" t="s">
        <v>37</v>
      </c>
      <c r="C15" s="9">
        <v>0</v>
      </c>
      <c r="D15" s="9">
        <v>0.1</v>
      </c>
      <c r="E15" s="9">
        <v>0</v>
      </c>
      <c r="F15" s="9">
        <v>0</v>
      </c>
      <c r="G15" s="9">
        <v>10807.7</v>
      </c>
      <c r="H15" s="9">
        <v>0</v>
      </c>
      <c r="I15" s="9">
        <v>28.2</v>
      </c>
      <c r="J15" s="9">
        <v>443.6</v>
      </c>
      <c r="K15" s="9">
        <v>0</v>
      </c>
      <c r="L15" s="9">
        <v>0</v>
      </c>
      <c r="M15" s="12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531.79999999999995</v>
      </c>
      <c r="X15" s="12">
        <v>0</v>
      </c>
      <c r="Y15" s="9">
        <v>0</v>
      </c>
      <c r="Z15" s="9">
        <v>0</v>
      </c>
      <c r="AA15" s="9">
        <v>0</v>
      </c>
      <c r="AB15" s="9">
        <v>151.1</v>
      </c>
      <c r="AC15" s="9">
        <v>18.600000000000001</v>
      </c>
      <c r="AD15" s="9">
        <v>0</v>
      </c>
      <c r="AE15" s="9">
        <v>54.1</v>
      </c>
      <c r="AF15" s="9">
        <v>0</v>
      </c>
      <c r="AG15" s="9">
        <v>0</v>
      </c>
      <c r="AH15" s="9">
        <v>9643.6</v>
      </c>
      <c r="AI15" s="9">
        <v>0</v>
      </c>
      <c r="AJ15" s="27">
        <f t="shared" si="2"/>
        <v>21678.800000000003</v>
      </c>
    </row>
    <row r="16" spans="1:38" x14ac:dyDescent="0.25">
      <c r="A16" s="4"/>
      <c r="B16" s="5" t="s">
        <v>38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12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12">
        <v>0</v>
      </c>
      <c r="Y16" s="9">
        <v>0</v>
      </c>
      <c r="Z16" s="9">
        <v>0</v>
      </c>
      <c r="AA16" s="9">
        <v>0</v>
      </c>
      <c r="AB16" s="9">
        <v>0</v>
      </c>
      <c r="AC16" s="9">
        <v>171</v>
      </c>
      <c r="AD16" s="9">
        <v>0</v>
      </c>
      <c r="AE16" s="9">
        <v>0</v>
      </c>
      <c r="AF16" s="9">
        <v>0</v>
      </c>
      <c r="AG16" s="9">
        <v>0</v>
      </c>
      <c r="AH16" s="9">
        <v>0</v>
      </c>
      <c r="AI16" s="9">
        <v>0</v>
      </c>
      <c r="AJ16" s="27">
        <f t="shared" si="2"/>
        <v>171</v>
      </c>
    </row>
    <row r="17" spans="1:38" x14ac:dyDescent="0.25">
      <c r="A17" s="4"/>
      <c r="B17" s="5" t="s">
        <v>29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12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12">
        <v>0</v>
      </c>
      <c r="Y17" s="9">
        <v>0</v>
      </c>
      <c r="Z17" s="9">
        <v>0</v>
      </c>
      <c r="AA17" s="9">
        <v>0</v>
      </c>
      <c r="AB17" s="9">
        <v>0</v>
      </c>
      <c r="AC17" s="9">
        <v>0</v>
      </c>
      <c r="AD17" s="9">
        <v>0</v>
      </c>
      <c r="AE17" s="9">
        <v>0</v>
      </c>
      <c r="AF17" s="9">
        <v>0</v>
      </c>
      <c r="AG17" s="9">
        <v>0</v>
      </c>
      <c r="AH17" s="9">
        <v>0</v>
      </c>
      <c r="AI17" s="9">
        <v>0</v>
      </c>
      <c r="AJ17" s="27">
        <f t="shared" si="2"/>
        <v>0</v>
      </c>
    </row>
    <row r="18" spans="1:38" x14ac:dyDescent="0.25">
      <c r="A18" s="4"/>
      <c r="B18" s="5" t="s">
        <v>39</v>
      </c>
      <c r="C18" s="9">
        <v>0</v>
      </c>
      <c r="D18" s="9">
        <v>10413.799999999999</v>
      </c>
      <c r="E18" s="9">
        <v>225860.7</v>
      </c>
      <c r="F18" s="9">
        <v>286.3</v>
      </c>
      <c r="G18" s="9">
        <v>281758.5</v>
      </c>
      <c r="H18" s="9">
        <v>0</v>
      </c>
      <c r="I18" s="9">
        <v>0</v>
      </c>
      <c r="J18" s="9">
        <v>200332.5</v>
      </c>
      <c r="K18" s="9">
        <v>67.099999999999994</v>
      </c>
      <c r="L18" s="9">
        <v>146.5</v>
      </c>
      <c r="M18" s="12">
        <v>3896.2</v>
      </c>
      <c r="N18" s="9">
        <v>0</v>
      </c>
      <c r="O18" s="9">
        <v>216.7</v>
      </c>
      <c r="P18" s="9">
        <v>0</v>
      </c>
      <c r="Q18" s="9">
        <v>183</v>
      </c>
      <c r="R18" s="9">
        <v>0</v>
      </c>
      <c r="S18" s="9">
        <v>19763</v>
      </c>
      <c r="T18" s="9">
        <v>47867.8</v>
      </c>
      <c r="U18" s="9">
        <v>0</v>
      </c>
      <c r="V18" s="9">
        <v>0</v>
      </c>
      <c r="W18" s="9">
        <v>1382.9</v>
      </c>
      <c r="X18" s="12">
        <v>15427.8</v>
      </c>
      <c r="Y18" s="9">
        <v>0</v>
      </c>
      <c r="Z18" s="9">
        <v>0</v>
      </c>
      <c r="AA18" s="9">
        <v>6.2</v>
      </c>
      <c r="AB18" s="9">
        <v>0</v>
      </c>
      <c r="AC18" s="9">
        <v>3521.8</v>
      </c>
      <c r="AD18" s="9">
        <v>4607.3999999999996</v>
      </c>
      <c r="AE18" s="9">
        <v>17499.2</v>
      </c>
      <c r="AF18" s="9">
        <v>3</v>
      </c>
      <c r="AG18" s="9">
        <v>0</v>
      </c>
      <c r="AH18" s="9">
        <v>16.399999999999999</v>
      </c>
      <c r="AI18" s="9">
        <v>651.9</v>
      </c>
      <c r="AJ18" s="27">
        <f t="shared" si="2"/>
        <v>833908.70000000007</v>
      </c>
    </row>
    <row r="19" spans="1:38" ht="7.15" customHeight="1" x14ac:dyDescent="0.25">
      <c r="A19" s="4"/>
      <c r="B19" s="5"/>
      <c r="C19" s="9"/>
      <c r="D19" s="9"/>
      <c r="E19" s="9"/>
      <c r="F19" s="9"/>
      <c r="G19" s="9"/>
      <c r="H19" s="9"/>
      <c r="I19" s="9"/>
      <c r="J19" s="9"/>
      <c r="K19" s="9"/>
      <c r="L19" s="9"/>
      <c r="M19" s="12"/>
      <c r="N19" s="9"/>
      <c r="O19" s="9"/>
      <c r="P19" s="9"/>
      <c r="Q19" s="9"/>
      <c r="R19" s="9"/>
      <c r="S19" s="9"/>
      <c r="T19" s="9"/>
      <c r="U19" s="9"/>
      <c r="V19" s="9"/>
      <c r="W19" s="9"/>
      <c r="X19" s="12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27"/>
    </row>
    <row r="20" spans="1:38" x14ac:dyDescent="0.25">
      <c r="A20" s="2" t="s">
        <v>40</v>
      </c>
      <c r="B20" s="3" t="s">
        <v>41</v>
      </c>
      <c r="C20" s="10">
        <f>+C3-C9</f>
        <v>9770.8000000000029</v>
      </c>
      <c r="D20" s="10">
        <f t="shared" ref="D20:AI20" si="5">+D3-D9</f>
        <v>14656.199999999997</v>
      </c>
      <c r="E20" s="10">
        <f t="shared" si="5"/>
        <v>-253111.50000000003</v>
      </c>
      <c r="F20" s="10">
        <f t="shared" si="5"/>
        <v>2511.9000000000015</v>
      </c>
      <c r="G20" s="10">
        <f t="shared" si="5"/>
        <v>-270571.19999999995</v>
      </c>
      <c r="H20" s="10">
        <f t="shared" si="5"/>
        <v>-23482.300000000017</v>
      </c>
      <c r="I20" s="10">
        <f t="shared" si="5"/>
        <v>-39.299999999999955</v>
      </c>
      <c r="J20" s="10">
        <f t="shared" si="5"/>
        <v>-123609.4</v>
      </c>
      <c r="K20" s="10">
        <f t="shared" si="5"/>
        <v>-317.09999999999991</v>
      </c>
      <c r="L20" s="10">
        <f t="shared" si="5"/>
        <v>2108.8999999999942</v>
      </c>
      <c r="M20" s="11">
        <f t="shared" si="5"/>
        <v>14870.500000000029</v>
      </c>
      <c r="N20" s="10">
        <f t="shared" si="5"/>
        <v>7258.8000000000029</v>
      </c>
      <c r="O20" s="10">
        <f t="shared" si="5"/>
        <v>7660.1</v>
      </c>
      <c r="P20" s="10">
        <f t="shared" si="5"/>
        <v>2025.2000000000007</v>
      </c>
      <c r="Q20" s="10">
        <f t="shared" si="5"/>
        <v>-659.89999999999964</v>
      </c>
      <c r="R20" s="10">
        <f t="shared" si="5"/>
        <v>26287.1</v>
      </c>
      <c r="S20" s="10">
        <f t="shared" si="5"/>
        <v>130710.30000000005</v>
      </c>
      <c r="T20" s="10">
        <f t="shared" si="5"/>
        <v>-2889.3000000000029</v>
      </c>
      <c r="U20" s="10">
        <f t="shared" si="5"/>
        <v>-384.79999999999995</v>
      </c>
      <c r="V20" s="10">
        <f t="shared" si="5"/>
        <v>533.70000000000005</v>
      </c>
      <c r="W20" s="10">
        <f t="shared" si="5"/>
        <v>1557.9000000000015</v>
      </c>
      <c r="X20" s="11">
        <f t="shared" si="5"/>
        <v>323287.90000000002</v>
      </c>
      <c r="Y20" s="10">
        <f t="shared" si="5"/>
        <v>15113.3</v>
      </c>
      <c r="Z20" s="10">
        <f t="shared" si="5"/>
        <v>75.5</v>
      </c>
      <c r="AA20" s="10">
        <f t="shared" si="5"/>
        <v>-44.199999999999989</v>
      </c>
      <c r="AB20" s="10">
        <f t="shared" si="5"/>
        <v>563.79999999999973</v>
      </c>
      <c r="AC20" s="10">
        <f t="shared" si="5"/>
        <v>1612.4999999999927</v>
      </c>
      <c r="AD20" s="10">
        <f t="shared" si="5"/>
        <v>-32063.599999999977</v>
      </c>
      <c r="AE20" s="10">
        <f t="shared" si="5"/>
        <v>-9331.5</v>
      </c>
      <c r="AF20" s="10">
        <f t="shared" si="5"/>
        <v>2940.5</v>
      </c>
      <c r="AG20" s="10">
        <f t="shared" si="5"/>
        <v>1779.3999999999996</v>
      </c>
      <c r="AH20" s="10">
        <f t="shared" si="5"/>
        <v>27402.099999999991</v>
      </c>
      <c r="AI20" s="10">
        <f t="shared" si="5"/>
        <v>-4194.8000000000029</v>
      </c>
      <c r="AJ20" s="26">
        <f>SUM(C20:AI20)</f>
        <v>-127972.49999999983</v>
      </c>
    </row>
    <row r="21" spans="1:38" ht="7.9" customHeight="1" x14ac:dyDescent="0.25">
      <c r="A21" s="4"/>
      <c r="B21" s="5"/>
      <c r="C21" s="9"/>
      <c r="D21" s="9"/>
      <c r="E21" s="9"/>
      <c r="F21" s="9"/>
      <c r="G21" s="9"/>
      <c r="H21" s="9"/>
      <c r="I21" s="9"/>
      <c r="J21" s="9"/>
      <c r="K21" s="9"/>
      <c r="L21" s="9"/>
      <c r="M21" s="12"/>
      <c r="N21" s="9"/>
      <c r="O21" s="9"/>
      <c r="P21" s="9"/>
      <c r="Q21" s="9"/>
      <c r="R21" s="9"/>
      <c r="S21" s="9"/>
      <c r="T21" s="9"/>
      <c r="U21" s="9"/>
      <c r="V21" s="9"/>
      <c r="W21" s="9"/>
      <c r="X21" s="12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27"/>
    </row>
    <row r="22" spans="1:38" x14ac:dyDescent="0.25">
      <c r="A22" s="2" t="s">
        <v>42</v>
      </c>
      <c r="B22" s="3" t="s">
        <v>43</v>
      </c>
      <c r="C22" s="10">
        <f>+C23+C24</f>
        <v>0</v>
      </c>
      <c r="D22" s="10">
        <f t="shared" ref="D22:AI22" si="6">+D23+D24</f>
        <v>33368.400000000001</v>
      </c>
      <c r="E22" s="10">
        <f t="shared" si="6"/>
        <v>208744.4</v>
      </c>
      <c r="F22" s="10">
        <f t="shared" si="6"/>
        <v>107393</v>
      </c>
      <c r="G22" s="10">
        <f t="shared" si="6"/>
        <v>28043.200000000001</v>
      </c>
      <c r="H22" s="10">
        <f t="shared" si="6"/>
        <v>500</v>
      </c>
      <c r="I22" s="10">
        <f t="shared" si="6"/>
        <v>0</v>
      </c>
      <c r="J22" s="10">
        <f t="shared" si="6"/>
        <v>9115.4</v>
      </c>
      <c r="K22" s="10">
        <f t="shared" si="6"/>
        <v>809.4</v>
      </c>
      <c r="L22" s="10">
        <f t="shared" si="6"/>
        <v>28362.9</v>
      </c>
      <c r="M22" s="11">
        <f t="shared" si="6"/>
        <v>1413.3</v>
      </c>
      <c r="N22" s="10">
        <f t="shared" si="6"/>
        <v>219</v>
      </c>
      <c r="O22" s="10">
        <f t="shared" si="6"/>
        <v>14129.7</v>
      </c>
      <c r="P22" s="10">
        <f t="shared" si="6"/>
        <v>870</v>
      </c>
      <c r="Q22" s="10">
        <f t="shared" si="6"/>
        <v>234.10000000000002</v>
      </c>
      <c r="R22" s="10">
        <f t="shared" si="6"/>
        <v>4170.5</v>
      </c>
      <c r="S22" s="10">
        <f t="shared" si="6"/>
        <v>369719.4</v>
      </c>
      <c r="T22" s="10">
        <f t="shared" si="6"/>
        <v>5943.7</v>
      </c>
      <c r="U22" s="10">
        <f t="shared" si="6"/>
        <v>120.89999999999999</v>
      </c>
      <c r="V22" s="10">
        <f t="shared" si="6"/>
        <v>60</v>
      </c>
      <c r="W22" s="10">
        <f t="shared" si="6"/>
        <v>117.3</v>
      </c>
      <c r="X22" s="11">
        <f t="shared" si="6"/>
        <v>9324.9</v>
      </c>
      <c r="Y22" s="10">
        <f t="shared" si="6"/>
        <v>0</v>
      </c>
      <c r="Z22" s="10">
        <f t="shared" si="6"/>
        <v>0</v>
      </c>
      <c r="AA22" s="10">
        <f t="shared" si="6"/>
        <v>3</v>
      </c>
      <c r="AB22" s="10">
        <f t="shared" si="6"/>
        <v>6</v>
      </c>
      <c r="AC22" s="10">
        <f t="shared" si="6"/>
        <v>336.4</v>
      </c>
      <c r="AD22" s="10">
        <f t="shared" si="6"/>
        <v>22473.7</v>
      </c>
      <c r="AE22" s="10">
        <f t="shared" si="6"/>
        <v>2554.1</v>
      </c>
      <c r="AF22" s="10">
        <f t="shared" si="6"/>
        <v>596.6</v>
      </c>
      <c r="AG22" s="10">
        <f t="shared" si="6"/>
        <v>0</v>
      </c>
      <c r="AH22" s="10">
        <f t="shared" si="6"/>
        <v>0</v>
      </c>
      <c r="AI22" s="10">
        <f t="shared" si="6"/>
        <v>12250</v>
      </c>
      <c r="AJ22" s="26">
        <f>SUM(C22:AI22)</f>
        <v>860879.3</v>
      </c>
    </row>
    <row r="23" spans="1:38" x14ac:dyDescent="0.25">
      <c r="A23" s="4"/>
      <c r="B23" s="5" t="s">
        <v>44</v>
      </c>
      <c r="C23" s="9">
        <v>0</v>
      </c>
      <c r="D23" s="9">
        <v>2949.2</v>
      </c>
      <c r="E23" s="9">
        <v>10686.8</v>
      </c>
      <c r="F23" s="9">
        <v>0</v>
      </c>
      <c r="G23" s="9">
        <v>28043.200000000001</v>
      </c>
      <c r="H23" s="9">
        <v>0</v>
      </c>
      <c r="I23" s="9">
        <v>0</v>
      </c>
      <c r="J23" s="9">
        <v>4989.3999999999996</v>
      </c>
      <c r="K23" s="9">
        <v>0</v>
      </c>
      <c r="L23" s="9">
        <v>0</v>
      </c>
      <c r="M23" s="12">
        <v>753.3</v>
      </c>
      <c r="N23" s="9">
        <v>0</v>
      </c>
      <c r="O23" s="9">
        <v>8929.7000000000007</v>
      </c>
      <c r="P23" s="9">
        <v>0</v>
      </c>
      <c r="Q23" s="9">
        <v>54.2</v>
      </c>
      <c r="R23" s="9">
        <v>754.8</v>
      </c>
      <c r="S23" s="9">
        <v>157.5</v>
      </c>
      <c r="T23" s="9">
        <v>5812.3</v>
      </c>
      <c r="U23" s="9">
        <v>15.3</v>
      </c>
      <c r="V23" s="9">
        <v>0</v>
      </c>
      <c r="W23" s="9">
        <v>117.3</v>
      </c>
      <c r="X23" s="12">
        <v>6324.9</v>
      </c>
      <c r="Y23" s="9">
        <v>0</v>
      </c>
      <c r="Z23" s="9">
        <v>0</v>
      </c>
      <c r="AA23" s="9">
        <v>3</v>
      </c>
      <c r="AB23" s="9">
        <v>0</v>
      </c>
      <c r="AC23" s="9">
        <v>46.9</v>
      </c>
      <c r="AD23" s="9">
        <v>15438.7</v>
      </c>
      <c r="AE23" s="9">
        <v>2542.1</v>
      </c>
      <c r="AF23" s="9">
        <v>466.8</v>
      </c>
      <c r="AG23" s="9">
        <v>0</v>
      </c>
      <c r="AH23" s="9">
        <v>0</v>
      </c>
      <c r="AI23" s="9">
        <v>0</v>
      </c>
      <c r="AJ23" s="27">
        <f>SUM(C23:AI23)</f>
        <v>88085.400000000009</v>
      </c>
    </row>
    <row r="24" spans="1:38" x14ac:dyDescent="0.25">
      <c r="A24" s="4"/>
      <c r="B24" s="5" t="s">
        <v>45</v>
      </c>
      <c r="C24" s="9">
        <v>0</v>
      </c>
      <c r="D24" s="9">
        <v>30419.200000000001</v>
      </c>
      <c r="E24" s="9">
        <v>198057.60000000001</v>
      </c>
      <c r="F24" s="9">
        <v>107393</v>
      </c>
      <c r="G24" s="9">
        <v>0</v>
      </c>
      <c r="H24" s="9">
        <v>500</v>
      </c>
      <c r="I24" s="9">
        <v>0</v>
      </c>
      <c r="J24" s="9">
        <v>4126</v>
      </c>
      <c r="K24" s="9">
        <v>809.4</v>
      </c>
      <c r="L24" s="9">
        <v>28362.9</v>
      </c>
      <c r="M24" s="12">
        <v>660</v>
      </c>
      <c r="N24" s="9">
        <v>219</v>
      </c>
      <c r="O24" s="9">
        <v>5200</v>
      </c>
      <c r="P24" s="9">
        <v>870</v>
      </c>
      <c r="Q24" s="9">
        <v>179.9</v>
      </c>
      <c r="R24" s="9">
        <v>3415.7</v>
      </c>
      <c r="S24" s="9">
        <v>369561.9</v>
      </c>
      <c r="T24" s="9">
        <v>131.4</v>
      </c>
      <c r="U24" s="9">
        <v>105.6</v>
      </c>
      <c r="V24" s="9">
        <v>60</v>
      </c>
      <c r="W24" s="9">
        <v>0</v>
      </c>
      <c r="X24" s="12">
        <v>3000</v>
      </c>
      <c r="Y24" s="9">
        <v>0</v>
      </c>
      <c r="Z24" s="9">
        <v>0</v>
      </c>
      <c r="AA24" s="9">
        <v>0</v>
      </c>
      <c r="AB24" s="9">
        <v>6</v>
      </c>
      <c r="AC24" s="9">
        <v>289.5</v>
      </c>
      <c r="AD24" s="9">
        <v>7035</v>
      </c>
      <c r="AE24" s="9">
        <v>12</v>
      </c>
      <c r="AF24" s="9">
        <v>129.80000000000001</v>
      </c>
      <c r="AG24" s="9">
        <v>0</v>
      </c>
      <c r="AH24" s="9">
        <v>0</v>
      </c>
      <c r="AI24" s="9">
        <v>12250</v>
      </c>
      <c r="AJ24" s="27">
        <f>SUM(C24:AI24)</f>
        <v>772793.90000000014</v>
      </c>
      <c r="AK24" s="23"/>
      <c r="AL24" s="31"/>
    </row>
    <row r="25" spans="1:38" ht="6" customHeight="1" x14ac:dyDescent="0.25">
      <c r="A25" s="4"/>
      <c r="B25" s="5"/>
      <c r="C25" s="9"/>
      <c r="D25" s="9"/>
      <c r="E25" s="9"/>
      <c r="F25" s="9"/>
      <c r="G25" s="9"/>
      <c r="H25" s="9"/>
      <c r="I25" s="9"/>
      <c r="J25" s="9"/>
      <c r="K25" s="9"/>
      <c r="L25" s="9"/>
      <c r="M25" s="12"/>
      <c r="N25" s="9"/>
      <c r="O25" s="9"/>
      <c r="P25" s="9"/>
      <c r="Q25" s="9"/>
      <c r="R25" s="9"/>
      <c r="S25" s="9"/>
      <c r="T25" s="9"/>
      <c r="U25" s="9"/>
      <c r="V25" s="9"/>
      <c r="W25" s="9"/>
      <c r="X25" s="12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27"/>
    </row>
    <row r="26" spans="1:38" x14ac:dyDescent="0.25">
      <c r="A26" s="2" t="s">
        <v>46</v>
      </c>
      <c r="B26" s="3" t="s">
        <v>47</v>
      </c>
      <c r="C26" s="10">
        <f>+C27+C28</f>
        <v>6606.1</v>
      </c>
      <c r="D26" s="10">
        <f t="shared" ref="D26:AI26" si="7">+D27+D28</f>
        <v>46115.9</v>
      </c>
      <c r="E26" s="10">
        <f t="shared" si="7"/>
        <v>339871.9</v>
      </c>
      <c r="F26" s="10">
        <f t="shared" si="7"/>
        <v>122579.2</v>
      </c>
      <c r="G26" s="10">
        <f t="shared" si="7"/>
        <v>142587.29999999999</v>
      </c>
      <c r="H26" s="10">
        <f t="shared" si="7"/>
        <v>6510.4</v>
      </c>
      <c r="I26" s="10">
        <f t="shared" si="7"/>
        <v>0.8</v>
      </c>
      <c r="J26" s="10">
        <f t="shared" si="7"/>
        <v>308385.8</v>
      </c>
      <c r="K26" s="10">
        <f t="shared" si="7"/>
        <v>772.8</v>
      </c>
      <c r="L26" s="10">
        <f t="shared" si="7"/>
        <v>35575.5</v>
      </c>
      <c r="M26" s="11">
        <f t="shared" si="7"/>
        <v>3139.9</v>
      </c>
      <c r="N26" s="10">
        <f t="shared" si="7"/>
        <v>1807.2</v>
      </c>
      <c r="O26" s="10">
        <f t="shared" si="7"/>
        <v>9687.7999999999993</v>
      </c>
      <c r="P26" s="10">
        <f t="shared" si="7"/>
        <v>898.2</v>
      </c>
      <c r="Q26" s="10">
        <f t="shared" si="7"/>
        <v>59.4</v>
      </c>
      <c r="R26" s="10">
        <f t="shared" si="7"/>
        <v>14994.3</v>
      </c>
      <c r="S26" s="10">
        <f t="shared" si="7"/>
        <v>443350.4</v>
      </c>
      <c r="T26" s="10">
        <f t="shared" si="7"/>
        <v>30209.5</v>
      </c>
      <c r="U26" s="10">
        <f t="shared" si="7"/>
        <v>43.5</v>
      </c>
      <c r="V26" s="10">
        <f t="shared" si="7"/>
        <v>0</v>
      </c>
      <c r="W26" s="10">
        <f t="shared" si="7"/>
        <v>429.7</v>
      </c>
      <c r="X26" s="11">
        <f t="shared" si="7"/>
        <v>9286.6</v>
      </c>
      <c r="Y26" s="10">
        <f t="shared" si="7"/>
        <v>0</v>
      </c>
      <c r="Z26" s="10">
        <f t="shared" si="7"/>
        <v>0</v>
      </c>
      <c r="AA26" s="10">
        <f t="shared" si="7"/>
        <v>1.1000000000000001</v>
      </c>
      <c r="AB26" s="10">
        <f t="shared" si="7"/>
        <v>27.1</v>
      </c>
      <c r="AC26" s="10">
        <f t="shared" si="7"/>
        <v>484.6</v>
      </c>
      <c r="AD26" s="10">
        <f t="shared" si="7"/>
        <v>37719.9</v>
      </c>
      <c r="AE26" s="10">
        <f t="shared" si="7"/>
        <v>3458.2</v>
      </c>
      <c r="AF26" s="10">
        <f t="shared" si="7"/>
        <v>567.9</v>
      </c>
      <c r="AG26" s="10">
        <f t="shared" si="7"/>
        <v>168.3</v>
      </c>
      <c r="AH26" s="10">
        <f t="shared" si="7"/>
        <v>1116.4000000000001</v>
      </c>
      <c r="AI26" s="10">
        <f t="shared" si="7"/>
        <v>11580.7</v>
      </c>
      <c r="AJ26" s="26">
        <f>SUM(C26:AI26)</f>
        <v>1578036.4000000004</v>
      </c>
    </row>
    <row r="27" spans="1:38" x14ac:dyDescent="0.25">
      <c r="A27" s="4"/>
      <c r="B27" s="5" t="s">
        <v>48</v>
      </c>
      <c r="C27" s="9">
        <v>6606.1</v>
      </c>
      <c r="D27" s="9">
        <v>46115.9</v>
      </c>
      <c r="E27" s="9">
        <v>339871.9</v>
      </c>
      <c r="F27" s="9">
        <v>122579.2</v>
      </c>
      <c r="G27" s="9">
        <v>142587.29999999999</v>
      </c>
      <c r="H27" s="9">
        <v>6510.4</v>
      </c>
      <c r="I27" s="9">
        <v>0.8</v>
      </c>
      <c r="J27" s="9">
        <v>308385.8</v>
      </c>
      <c r="K27" s="9">
        <v>772.8</v>
      </c>
      <c r="L27" s="9">
        <v>35575.5</v>
      </c>
      <c r="M27" s="12">
        <v>3139.9</v>
      </c>
      <c r="N27" s="9">
        <v>1807.2</v>
      </c>
      <c r="O27" s="9">
        <v>9687.7999999999993</v>
      </c>
      <c r="P27" s="9">
        <v>898.2</v>
      </c>
      <c r="Q27" s="9">
        <v>59.4</v>
      </c>
      <c r="R27" s="9">
        <v>14994.3</v>
      </c>
      <c r="S27" s="9">
        <v>443350.4</v>
      </c>
      <c r="T27" s="9">
        <v>30209.5</v>
      </c>
      <c r="U27" s="9">
        <v>43.5</v>
      </c>
      <c r="V27" s="9">
        <v>0</v>
      </c>
      <c r="W27" s="9">
        <v>429.7</v>
      </c>
      <c r="X27" s="12">
        <v>9286.6</v>
      </c>
      <c r="Y27" s="9">
        <v>0</v>
      </c>
      <c r="Z27" s="9">
        <v>0</v>
      </c>
      <c r="AA27" s="9">
        <v>1.1000000000000001</v>
      </c>
      <c r="AB27" s="9">
        <v>27.1</v>
      </c>
      <c r="AC27" s="9">
        <v>484.6</v>
      </c>
      <c r="AD27" s="9">
        <v>37719.9</v>
      </c>
      <c r="AE27" s="9">
        <v>3458.2</v>
      </c>
      <c r="AF27" s="9">
        <v>567.9</v>
      </c>
      <c r="AG27" s="9">
        <v>168.3</v>
      </c>
      <c r="AH27" s="9">
        <v>1116.4000000000001</v>
      </c>
      <c r="AI27" s="9">
        <v>11580.7</v>
      </c>
      <c r="AJ27" s="27">
        <f>SUM(C27:AI27)</f>
        <v>1578036.4000000004</v>
      </c>
      <c r="AK27" s="31"/>
    </row>
    <row r="28" spans="1:38" x14ac:dyDescent="0.25">
      <c r="A28" s="4"/>
      <c r="B28" s="5" t="s">
        <v>45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12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12">
        <v>0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>
        <v>0</v>
      </c>
      <c r="AE28" s="9">
        <v>0</v>
      </c>
      <c r="AF28" s="9">
        <v>0</v>
      </c>
      <c r="AG28" s="9">
        <v>0</v>
      </c>
      <c r="AH28" s="9">
        <v>0</v>
      </c>
      <c r="AI28" s="9">
        <v>0</v>
      </c>
      <c r="AJ28" s="27">
        <f>SUM(C28:AI28)</f>
        <v>0</v>
      </c>
    </row>
    <row r="29" spans="1:38" ht="6.4" customHeight="1" x14ac:dyDescent="0.25">
      <c r="A29" s="4"/>
      <c r="B29" s="5"/>
      <c r="C29" s="9"/>
      <c r="D29" s="9"/>
      <c r="E29" s="9"/>
      <c r="F29" s="9"/>
      <c r="G29" s="9"/>
      <c r="H29" s="9"/>
      <c r="I29" s="9"/>
      <c r="J29" s="9"/>
      <c r="K29" s="9"/>
      <c r="L29" s="9"/>
      <c r="M29" s="12"/>
      <c r="N29" s="9"/>
      <c r="O29" s="9"/>
      <c r="P29" s="9"/>
      <c r="Q29" s="9"/>
      <c r="R29" s="9"/>
      <c r="S29" s="9"/>
      <c r="T29" s="9"/>
      <c r="U29" s="9"/>
      <c r="V29" s="9"/>
      <c r="W29" s="9"/>
      <c r="X29" s="12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27"/>
    </row>
    <row r="30" spans="1:38" x14ac:dyDescent="0.25">
      <c r="A30" s="2" t="s">
        <v>49</v>
      </c>
      <c r="B30" s="3" t="s">
        <v>50</v>
      </c>
      <c r="C30" s="10">
        <f>C3+C22</f>
        <v>87182.1</v>
      </c>
      <c r="D30" s="10">
        <f t="shared" ref="D30:AI30" si="8">D3+D22</f>
        <v>109223.6</v>
      </c>
      <c r="E30" s="10">
        <f t="shared" si="8"/>
        <v>444086.1</v>
      </c>
      <c r="F30" s="10">
        <f t="shared" si="8"/>
        <v>118289.1</v>
      </c>
      <c r="G30" s="10">
        <f t="shared" si="8"/>
        <v>889989.2</v>
      </c>
      <c r="H30" s="10">
        <f t="shared" si="8"/>
        <v>80889.899999999994</v>
      </c>
      <c r="I30" s="10">
        <f t="shared" si="8"/>
        <v>770</v>
      </c>
      <c r="J30" s="10">
        <f t="shared" si="8"/>
        <v>201724.5</v>
      </c>
      <c r="K30" s="10">
        <f t="shared" si="8"/>
        <v>3565.4</v>
      </c>
      <c r="L30" s="10">
        <f t="shared" si="8"/>
        <v>98447.1</v>
      </c>
      <c r="M30" s="11">
        <f t="shared" si="8"/>
        <v>271590.30000000005</v>
      </c>
      <c r="N30" s="10">
        <f t="shared" si="8"/>
        <v>28065.4</v>
      </c>
      <c r="O30" s="10">
        <f t="shared" si="8"/>
        <v>34510.199999999997</v>
      </c>
      <c r="P30" s="10">
        <f t="shared" si="8"/>
        <v>19231.5</v>
      </c>
      <c r="Q30" s="10">
        <f t="shared" si="8"/>
        <v>3830.9</v>
      </c>
      <c r="R30" s="10">
        <f t="shared" si="8"/>
        <v>75849.5</v>
      </c>
      <c r="S30" s="10">
        <f t="shared" si="8"/>
        <v>1677981.1</v>
      </c>
      <c r="T30" s="10">
        <f t="shared" si="8"/>
        <v>75233</v>
      </c>
      <c r="U30" s="10">
        <f t="shared" si="8"/>
        <v>1133.4000000000001</v>
      </c>
      <c r="V30" s="10">
        <f t="shared" si="8"/>
        <v>1647.3</v>
      </c>
      <c r="W30" s="10">
        <f t="shared" si="8"/>
        <v>29866.799999999999</v>
      </c>
      <c r="X30" s="11">
        <f t="shared" si="8"/>
        <v>487592.80000000005</v>
      </c>
      <c r="Y30" s="10">
        <f t="shared" si="8"/>
        <v>15508.4</v>
      </c>
      <c r="Z30" s="10">
        <f t="shared" si="8"/>
        <v>123.8</v>
      </c>
      <c r="AA30" s="10">
        <f t="shared" si="8"/>
        <v>244.5</v>
      </c>
      <c r="AB30" s="10">
        <f t="shared" si="8"/>
        <v>3088.7</v>
      </c>
      <c r="AC30" s="10">
        <f t="shared" si="8"/>
        <v>40895.199999999997</v>
      </c>
      <c r="AD30" s="10">
        <f t="shared" si="8"/>
        <v>367469.80000000005</v>
      </c>
      <c r="AE30" s="10">
        <f t="shared" si="8"/>
        <v>36611.199999999997</v>
      </c>
      <c r="AF30" s="10">
        <f t="shared" si="8"/>
        <v>28814.6</v>
      </c>
      <c r="AG30" s="10">
        <f t="shared" si="8"/>
        <v>8178.4</v>
      </c>
      <c r="AH30" s="10">
        <f t="shared" si="8"/>
        <v>48982.899999999994</v>
      </c>
      <c r="AI30" s="10">
        <f t="shared" si="8"/>
        <v>50063.4</v>
      </c>
      <c r="AJ30" s="26">
        <f>SUM(C30:AI30)</f>
        <v>5340680.1000000015</v>
      </c>
    </row>
    <row r="31" spans="1:38" x14ac:dyDescent="0.25">
      <c r="A31" s="2" t="s">
        <v>51</v>
      </c>
      <c r="B31" s="3" t="s">
        <v>52</v>
      </c>
      <c r="C31" s="10">
        <f>C3+C22-C10-C17-C18-C26</f>
        <v>3164.7000000000025</v>
      </c>
      <c r="D31" s="10">
        <f t="shared" ref="D31:AI31" si="9">D3+D22-D10-D17-D18-D26</f>
        <v>1908.8000000000102</v>
      </c>
      <c r="E31" s="10">
        <f t="shared" si="9"/>
        <v>-384239.00000000006</v>
      </c>
      <c r="F31" s="10">
        <f t="shared" si="9"/>
        <v>-12674.299999999988</v>
      </c>
      <c r="G31" s="10">
        <f t="shared" si="9"/>
        <v>-374307.60000000003</v>
      </c>
      <c r="H31" s="10">
        <f t="shared" si="9"/>
        <v>-29492.700000000019</v>
      </c>
      <c r="I31" s="10">
        <f t="shared" si="9"/>
        <v>-11.89999999999991</v>
      </c>
      <c r="J31" s="10">
        <f t="shared" si="9"/>
        <v>-422436.2</v>
      </c>
      <c r="K31" s="10">
        <f t="shared" si="9"/>
        <v>-280.49999999999989</v>
      </c>
      <c r="L31" s="10">
        <f t="shared" si="9"/>
        <v>-5103.6999999999971</v>
      </c>
      <c r="M31" s="11">
        <f t="shared" si="9"/>
        <v>13143.900000000029</v>
      </c>
      <c r="N31" s="10">
        <f t="shared" si="9"/>
        <v>5670.6000000000031</v>
      </c>
      <c r="O31" s="10">
        <f t="shared" si="9"/>
        <v>12102</v>
      </c>
      <c r="P31" s="10">
        <f t="shared" si="9"/>
        <v>1997.0000000000007</v>
      </c>
      <c r="Q31" s="10">
        <f t="shared" si="9"/>
        <v>-485.1999999999997</v>
      </c>
      <c r="R31" s="10">
        <f t="shared" si="9"/>
        <v>15463.3</v>
      </c>
      <c r="S31" s="10">
        <f t="shared" si="9"/>
        <v>57079.300000000163</v>
      </c>
      <c r="T31" s="10">
        <f t="shared" si="9"/>
        <v>-27155.100000000006</v>
      </c>
      <c r="U31" s="10">
        <f t="shared" si="9"/>
        <v>-307.39999999999986</v>
      </c>
      <c r="V31" s="10">
        <f t="shared" si="9"/>
        <v>593.70000000000005</v>
      </c>
      <c r="W31" s="10">
        <f t="shared" si="9"/>
        <v>1777.3000000000013</v>
      </c>
      <c r="X31" s="11">
        <f t="shared" si="9"/>
        <v>323326.20000000007</v>
      </c>
      <c r="Y31" s="10">
        <f t="shared" si="9"/>
        <v>15113.3</v>
      </c>
      <c r="Z31" s="10">
        <f t="shared" si="9"/>
        <v>75.5</v>
      </c>
      <c r="AA31" s="10">
        <f t="shared" si="9"/>
        <v>-42.300000000000004</v>
      </c>
      <c r="AB31" s="10">
        <f t="shared" si="9"/>
        <v>693.79999999999961</v>
      </c>
      <c r="AC31" s="10">
        <f t="shared" si="9"/>
        <v>1653.8999999999955</v>
      </c>
      <c r="AD31" s="10">
        <f t="shared" si="9"/>
        <v>-47309.799999999945</v>
      </c>
      <c r="AE31" s="10">
        <f t="shared" si="9"/>
        <v>-10181.500000000004</v>
      </c>
      <c r="AF31" s="10">
        <f t="shared" si="9"/>
        <v>2969.1999999999985</v>
      </c>
      <c r="AG31" s="10">
        <f t="shared" si="9"/>
        <v>1611.0999999999997</v>
      </c>
      <c r="AH31" s="10">
        <f t="shared" si="9"/>
        <v>35929.299999999988</v>
      </c>
      <c r="AI31" s="10">
        <f t="shared" si="9"/>
        <v>-3525.5000000000018</v>
      </c>
      <c r="AJ31" s="26">
        <f>SUM(C31:AI31)</f>
        <v>-823279.79999999935</v>
      </c>
    </row>
    <row r="32" spans="1:38" x14ac:dyDescent="0.25">
      <c r="A32" s="2" t="s">
        <v>53</v>
      </c>
      <c r="B32" s="3" t="s">
        <v>54</v>
      </c>
      <c r="C32" s="10">
        <f>C9+C26</f>
        <v>84017.400000000009</v>
      </c>
      <c r="D32" s="10">
        <f t="shared" ref="D32:AI32" si="10">D9+D26</f>
        <v>107314.9</v>
      </c>
      <c r="E32" s="10">
        <f t="shared" si="10"/>
        <v>828325.10000000009</v>
      </c>
      <c r="F32" s="10">
        <f t="shared" si="10"/>
        <v>130963.4</v>
      </c>
      <c r="G32" s="10">
        <f t="shared" si="10"/>
        <v>1275104.5</v>
      </c>
      <c r="H32" s="10">
        <f t="shared" si="10"/>
        <v>110382.6</v>
      </c>
      <c r="I32" s="10">
        <f t="shared" si="10"/>
        <v>810.09999999999991</v>
      </c>
      <c r="J32" s="10">
        <f t="shared" si="10"/>
        <v>624604.30000000005</v>
      </c>
      <c r="K32" s="10">
        <f t="shared" si="10"/>
        <v>3845.8999999999996</v>
      </c>
      <c r="L32" s="10">
        <f t="shared" si="10"/>
        <v>103550.8</v>
      </c>
      <c r="M32" s="11">
        <f t="shared" si="10"/>
        <v>258446.40000000002</v>
      </c>
      <c r="N32" s="10">
        <f t="shared" si="10"/>
        <v>22394.799999999999</v>
      </c>
      <c r="O32" s="10">
        <f t="shared" si="10"/>
        <v>22408.199999999997</v>
      </c>
      <c r="P32" s="10">
        <f t="shared" si="10"/>
        <v>17234.5</v>
      </c>
      <c r="Q32" s="10">
        <f t="shared" si="10"/>
        <v>4316.0999999999995</v>
      </c>
      <c r="R32" s="10">
        <f t="shared" si="10"/>
        <v>60386.2</v>
      </c>
      <c r="S32" s="10">
        <f t="shared" si="10"/>
        <v>1620901.7999999998</v>
      </c>
      <c r="T32" s="10">
        <f t="shared" si="10"/>
        <v>102388.1</v>
      </c>
      <c r="U32" s="10">
        <f t="shared" si="10"/>
        <v>1440.8</v>
      </c>
      <c r="V32" s="10">
        <f t="shared" si="10"/>
        <v>1053.5999999999999</v>
      </c>
      <c r="W32" s="10">
        <f t="shared" si="10"/>
        <v>28621.3</v>
      </c>
      <c r="X32" s="11">
        <f t="shared" si="10"/>
        <v>164266.6</v>
      </c>
      <c r="Y32" s="10">
        <f t="shared" si="10"/>
        <v>395.1</v>
      </c>
      <c r="Z32" s="10">
        <f t="shared" si="10"/>
        <v>48.300000000000004</v>
      </c>
      <c r="AA32" s="10">
        <f t="shared" si="10"/>
        <v>286.8</v>
      </c>
      <c r="AB32" s="10">
        <f t="shared" si="10"/>
        <v>2546</v>
      </c>
      <c r="AC32" s="10">
        <f t="shared" si="10"/>
        <v>39430.9</v>
      </c>
      <c r="AD32" s="10">
        <f t="shared" si="10"/>
        <v>414779.60000000003</v>
      </c>
      <c r="AE32" s="10">
        <f t="shared" si="10"/>
        <v>46846.799999999996</v>
      </c>
      <c r="AF32" s="10">
        <f t="shared" si="10"/>
        <v>25845.4</v>
      </c>
      <c r="AG32" s="10">
        <f t="shared" si="10"/>
        <v>6567.3</v>
      </c>
      <c r="AH32" s="10">
        <f t="shared" si="10"/>
        <v>22697.200000000004</v>
      </c>
      <c r="AI32" s="10">
        <f t="shared" si="10"/>
        <v>53588.900000000009</v>
      </c>
      <c r="AJ32" s="26">
        <f>SUM(C32:AI32)</f>
        <v>6185809.6999999983</v>
      </c>
    </row>
    <row r="33" spans="1:36" x14ac:dyDescent="0.25">
      <c r="A33" s="2" t="s">
        <v>55</v>
      </c>
      <c r="B33" s="3" t="s">
        <v>56</v>
      </c>
      <c r="C33" s="10">
        <f>C20+C22-C26</f>
        <v>3164.7000000000025</v>
      </c>
      <c r="D33" s="10">
        <f t="shared" ref="D33:AI33" si="11">D20+D22-D26</f>
        <v>1908.6999999999971</v>
      </c>
      <c r="E33" s="10">
        <f t="shared" si="11"/>
        <v>-384239.00000000006</v>
      </c>
      <c r="F33" s="10">
        <f t="shared" si="11"/>
        <v>-12674.300000000003</v>
      </c>
      <c r="G33" s="10">
        <f t="shared" si="11"/>
        <v>-385115.29999999993</v>
      </c>
      <c r="H33" s="10">
        <f t="shared" si="11"/>
        <v>-29492.700000000019</v>
      </c>
      <c r="I33" s="10">
        <f t="shared" si="11"/>
        <v>-40.099999999999952</v>
      </c>
      <c r="J33" s="10">
        <f t="shared" si="11"/>
        <v>-422879.8</v>
      </c>
      <c r="K33" s="10">
        <f t="shared" si="11"/>
        <v>-280.49999999999989</v>
      </c>
      <c r="L33" s="10">
        <f t="shared" si="11"/>
        <v>-5103.7000000000044</v>
      </c>
      <c r="M33" s="11">
        <f t="shared" si="11"/>
        <v>13143.900000000029</v>
      </c>
      <c r="N33" s="10">
        <f t="shared" si="11"/>
        <v>5670.6000000000031</v>
      </c>
      <c r="O33" s="10">
        <f t="shared" si="11"/>
        <v>12102.000000000004</v>
      </c>
      <c r="P33" s="10">
        <f t="shared" si="11"/>
        <v>1997.0000000000007</v>
      </c>
      <c r="Q33" s="10">
        <f t="shared" si="11"/>
        <v>-485.19999999999959</v>
      </c>
      <c r="R33" s="10">
        <f t="shared" si="11"/>
        <v>15463.3</v>
      </c>
      <c r="S33" s="10">
        <f t="shared" si="11"/>
        <v>57079.300000000047</v>
      </c>
      <c r="T33" s="10">
        <f t="shared" si="11"/>
        <v>-27155.100000000002</v>
      </c>
      <c r="U33" s="10">
        <f t="shared" si="11"/>
        <v>-307.39999999999998</v>
      </c>
      <c r="V33" s="10">
        <f t="shared" si="11"/>
        <v>593.70000000000005</v>
      </c>
      <c r="W33" s="10">
        <f t="shared" si="11"/>
        <v>1245.5000000000014</v>
      </c>
      <c r="X33" s="11">
        <f t="shared" si="11"/>
        <v>323326.20000000007</v>
      </c>
      <c r="Y33" s="10">
        <f t="shared" si="11"/>
        <v>15113.3</v>
      </c>
      <c r="Z33" s="10">
        <f t="shared" si="11"/>
        <v>75.5</v>
      </c>
      <c r="AA33" s="10">
        <f t="shared" si="11"/>
        <v>-42.29999999999999</v>
      </c>
      <c r="AB33" s="10">
        <f t="shared" si="11"/>
        <v>542.6999999999997</v>
      </c>
      <c r="AC33" s="10">
        <f t="shared" si="11"/>
        <v>1464.2999999999929</v>
      </c>
      <c r="AD33" s="10">
        <f t="shared" si="11"/>
        <v>-47309.799999999974</v>
      </c>
      <c r="AE33" s="10">
        <f t="shared" si="11"/>
        <v>-10235.599999999999</v>
      </c>
      <c r="AF33" s="10">
        <f t="shared" si="11"/>
        <v>2969.2</v>
      </c>
      <c r="AG33" s="10">
        <f t="shared" si="11"/>
        <v>1611.0999999999997</v>
      </c>
      <c r="AH33" s="10">
        <f t="shared" si="11"/>
        <v>26285.69999999999</v>
      </c>
      <c r="AI33" s="10">
        <f t="shared" si="11"/>
        <v>-3525.5000000000036</v>
      </c>
      <c r="AJ33" s="26">
        <f>SUM(C33:AI33)</f>
        <v>-845129.59999999963</v>
      </c>
    </row>
    <row r="34" spans="1:36" ht="5.25" customHeight="1" x14ac:dyDescent="0.25">
      <c r="A34" s="20"/>
      <c r="B34" s="19"/>
      <c r="M34" s="19"/>
      <c r="X34" s="19"/>
      <c r="AJ34" s="25"/>
    </row>
    <row r="35" spans="1:36" x14ac:dyDescent="0.25">
      <c r="A35" s="2" t="s">
        <v>61</v>
      </c>
      <c r="B35" s="3" t="s">
        <v>62</v>
      </c>
      <c r="C35" s="10">
        <f>+C36+C37+C38</f>
        <v>22499.5</v>
      </c>
      <c r="D35" s="10">
        <f t="shared" ref="D35:AI35" si="12">+D36+D37+D38</f>
        <v>167668.90000000002</v>
      </c>
      <c r="E35" s="10">
        <f t="shared" si="12"/>
        <v>525884.30000000005</v>
      </c>
      <c r="F35" s="10">
        <f t="shared" si="12"/>
        <v>16708.8</v>
      </c>
      <c r="G35" s="10">
        <f t="shared" si="12"/>
        <v>1459767.8</v>
      </c>
      <c r="H35" s="10">
        <f t="shared" si="12"/>
        <v>31154.400000000001</v>
      </c>
      <c r="I35" s="10">
        <f t="shared" si="12"/>
        <v>72.7</v>
      </c>
      <c r="J35" s="10">
        <f t="shared" si="12"/>
        <v>526030.80000000005</v>
      </c>
      <c r="K35" s="10">
        <f t="shared" si="12"/>
        <v>20069.599999999999</v>
      </c>
      <c r="L35" s="10">
        <f t="shared" si="12"/>
        <v>102955.8</v>
      </c>
      <c r="M35" s="11">
        <f t="shared" si="12"/>
        <v>118243.7</v>
      </c>
      <c r="N35" s="10">
        <f t="shared" si="12"/>
        <v>18283.699999999997</v>
      </c>
      <c r="O35" s="10">
        <f t="shared" si="12"/>
        <v>24127</v>
      </c>
      <c r="P35" s="10">
        <f t="shared" si="12"/>
        <v>15835.400000000001</v>
      </c>
      <c r="Q35" s="10">
        <f t="shared" si="12"/>
        <v>5794.2</v>
      </c>
      <c r="R35" s="10">
        <f t="shared" si="12"/>
        <v>11521.2</v>
      </c>
      <c r="S35" s="10">
        <f t="shared" si="12"/>
        <v>133350.20000000001</v>
      </c>
      <c r="T35" s="10">
        <f t="shared" si="12"/>
        <v>69717.3</v>
      </c>
      <c r="U35" s="10">
        <f t="shared" si="12"/>
        <v>2930</v>
      </c>
      <c r="V35" s="10">
        <f t="shared" si="12"/>
        <v>700</v>
      </c>
      <c r="W35" s="10">
        <f t="shared" si="12"/>
        <v>8098.7999999999993</v>
      </c>
      <c r="X35" s="11">
        <f t="shared" si="12"/>
        <v>57620.700000000004</v>
      </c>
      <c r="Y35" s="10">
        <f t="shared" si="12"/>
        <v>70.400000000000006</v>
      </c>
      <c r="Z35" s="10">
        <f t="shared" si="12"/>
        <v>0</v>
      </c>
      <c r="AA35" s="10">
        <f t="shared" si="12"/>
        <v>88.3</v>
      </c>
      <c r="AB35" s="10">
        <f t="shared" si="12"/>
        <v>558.5</v>
      </c>
      <c r="AC35" s="10">
        <f t="shared" si="12"/>
        <v>20506.599999999999</v>
      </c>
      <c r="AD35" s="10">
        <f t="shared" si="12"/>
        <v>88500</v>
      </c>
      <c r="AE35" s="10">
        <f t="shared" si="12"/>
        <v>44829.2</v>
      </c>
      <c r="AF35" s="10">
        <f t="shared" si="12"/>
        <v>15079.6</v>
      </c>
      <c r="AG35" s="10">
        <f t="shared" si="12"/>
        <v>4393.8</v>
      </c>
      <c r="AH35" s="10">
        <f t="shared" si="12"/>
        <v>21019.5</v>
      </c>
      <c r="AI35" s="10">
        <f t="shared" si="12"/>
        <v>26166</v>
      </c>
      <c r="AJ35" s="26">
        <f>SUM(C35:AI35)</f>
        <v>3560246.7000000007</v>
      </c>
    </row>
    <row r="36" spans="1:36" x14ac:dyDescent="0.25">
      <c r="A36" s="4"/>
      <c r="B36" s="5" t="s">
        <v>63</v>
      </c>
      <c r="C36" s="9">
        <v>16142.9</v>
      </c>
      <c r="D36" s="9">
        <v>27529.199999999997</v>
      </c>
      <c r="E36" s="9">
        <v>131671.99999999997</v>
      </c>
      <c r="F36" s="9">
        <v>15061.4</v>
      </c>
      <c r="G36" s="9">
        <v>14935.6</v>
      </c>
      <c r="H36" s="9">
        <v>11029.5</v>
      </c>
      <c r="I36" s="9">
        <v>0</v>
      </c>
      <c r="J36" s="9">
        <v>37745.800000000003</v>
      </c>
      <c r="K36" s="9">
        <v>15873.2</v>
      </c>
      <c r="L36" s="9">
        <v>83403.600000000006</v>
      </c>
      <c r="M36" s="12">
        <v>41534.199999999997</v>
      </c>
      <c r="N36" s="9">
        <v>10262.799999999999</v>
      </c>
      <c r="O36" s="9">
        <v>11257.8</v>
      </c>
      <c r="P36" s="9">
        <v>8953.9</v>
      </c>
      <c r="Q36" s="9">
        <v>4718.2</v>
      </c>
      <c r="R36" s="9">
        <v>3569.5</v>
      </c>
      <c r="S36" s="9">
        <v>14.999999999970896</v>
      </c>
      <c r="T36" s="9">
        <v>4278.9000000000005</v>
      </c>
      <c r="U36" s="9">
        <v>2663.6</v>
      </c>
      <c r="V36" s="9">
        <v>0</v>
      </c>
      <c r="W36" s="9">
        <v>1864.6</v>
      </c>
      <c r="X36" s="12">
        <v>18728.400000000001</v>
      </c>
      <c r="Y36" s="9">
        <v>0</v>
      </c>
      <c r="Z36" s="9">
        <v>0</v>
      </c>
      <c r="AA36" s="9">
        <v>29.9</v>
      </c>
      <c r="AB36" s="9">
        <v>403.5</v>
      </c>
      <c r="AC36" s="9">
        <v>3202.9</v>
      </c>
      <c r="AD36" s="9">
        <v>9587.5</v>
      </c>
      <c r="AE36" s="9">
        <v>2314.1999999999998</v>
      </c>
      <c r="AF36" s="9">
        <v>10985.2</v>
      </c>
      <c r="AG36" s="9">
        <v>3533.9</v>
      </c>
      <c r="AH36" s="9">
        <v>8779.2999999999993</v>
      </c>
      <c r="AI36" s="9">
        <v>17290.599999999999</v>
      </c>
      <c r="AJ36" s="27">
        <f>SUM(C36:AI36)</f>
        <v>517367.10000000003</v>
      </c>
    </row>
    <row r="37" spans="1:36" x14ac:dyDescent="0.25">
      <c r="A37" s="4"/>
      <c r="B37" s="5" t="s">
        <v>64</v>
      </c>
      <c r="C37" s="9">
        <v>6356.6</v>
      </c>
      <c r="D37" s="9">
        <v>140139.70000000001</v>
      </c>
      <c r="E37" s="9">
        <v>394212.30000000005</v>
      </c>
      <c r="F37" s="9">
        <v>1647.4</v>
      </c>
      <c r="G37" s="9">
        <v>1192412.3999999999</v>
      </c>
      <c r="H37" s="9">
        <v>20124.900000000001</v>
      </c>
      <c r="I37" s="9">
        <v>72.7</v>
      </c>
      <c r="J37" s="9">
        <v>488285</v>
      </c>
      <c r="K37" s="9">
        <v>4196.3999999999996</v>
      </c>
      <c r="L37" s="9">
        <v>19552.2</v>
      </c>
      <c r="M37" s="12">
        <v>74956.100000000006</v>
      </c>
      <c r="N37" s="9">
        <v>8020.9</v>
      </c>
      <c r="O37" s="9">
        <v>12869.2</v>
      </c>
      <c r="P37" s="9">
        <v>2408.3000000000002</v>
      </c>
      <c r="Q37" s="9">
        <v>1076</v>
      </c>
      <c r="R37" s="9">
        <v>7951.7</v>
      </c>
      <c r="S37" s="9">
        <v>133335.20000000004</v>
      </c>
      <c r="T37" s="9">
        <v>65438.400000000001</v>
      </c>
      <c r="U37" s="9">
        <v>266.39999999999998</v>
      </c>
      <c r="V37" s="9">
        <v>0</v>
      </c>
      <c r="W37" s="9">
        <v>6234.2</v>
      </c>
      <c r="X37" s="12">
        <v>38892.300000000003</v>
      </c>
      <c r="Y37" s="9">
        <v>70.400000000000006</v>
      </c>
      <c r="Z37" s="9">
        <v>0</v>
      </c>
      <c r="AA37" s="9">
        <v>58.4</v>
      </c>
      <c r="AB37" s="9">
        <v>155</v>
      </c>
      <c r="AC37" s="9">
        <v>9262.9</v>
      </c>
      <c r="AD37" s="9">
        <v>78912.5</v>
      </c>
      <c r="AE37" s="9">
        <v>42515</v>
      </c>
      <c r="AF37" s="9">
        <v>4094.4</v>
      </c>
      <c r="AG37" s="9">
        <v>794.9</v>
      </c>
      <c r="AH37" s="9">
        <v>12240.2</v>
      </c>
      <c r="AI37" s="9">
        <v>8875.4</v>
      </c>
      <c r="AJ37" s="27">
        <f>SUM(C37:AI37)</f>
        <v>2775427.4</v>
      </c>
    </row>
    <row r="38" spans="1:36" x14ac:dyDescent="0.25">
      <c r="A38" s="4"/>
      <c r="B38" s="5" t="s">
        <v>65</v>
      </c>
      <c r="C38" s="9">
        <v>0</v>
      </c>
      <c r="D38" s="9">
        <v>0</v>
      </c>
      <c r="E38" s="9">
        <v>0</v>
      </c>
      <c r="F38" s="9">
        <v>0</v>
      </c>
      <c r="G38" s="9">
        <v>252419.8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12">
        <v>1753.4</v>
      </c>
      <c r="N38" s="9">
        <v>0</v>
      </c>
      <c r="O38" s="9">
        <v>0</v>
      </c>
      <c r="P38" s="9">
        <v>4473.2</v>
      </c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700</v>
      </c>
      <c r="W38" s="9">
        <v>0</v>
      </c>
      <c r="X38" s="12">
        <v>0</v>
      </c>
      <c r="Y38" s="9">
        <v>0</v>
      </c>
      <c r="Z38" s="9">
        <v>0</v>
      </c>
      <c r="AA38" s="9">
        <v>0</v>
      </c>
      <c r="AB38" s="9">
        <v>0</v>
      </c>
      <c r="AC38" s="9">
        <v>8040.8</v>
      </c>
      <c r="AD38" s="9">
        <v>0</v>
      </c>
      <c r="AE38" s="9">
        <v>0</v>
      </c>
      <c r="AF38" s="9">
        <v>0</v>
      </c>
      <c r="AG38" s="9">
        <v>65</v>
      </c>
      <c r="AH38" s="9">
        <v>0</v>
      </c>
      <c r="AI38" s="9">
        <v>0</v>
      </c>
      <c r="AJ38" s="27">
        <f>SUM(C38:AI38)</f>
        <v>267452.2</v>
      </c>
    </row>
    <row r="39" spans="1:36" ht="6.75" customHeight="1" x14ac:dyDescent="0.25">
      <c r="A39" s="15"/>
      <c r="B39" s="16"/>
      <c r="M39" s="19"/>
      <c r="X39" s="19"/>
      <c r="AJ39" s="25"/>
    </row>
    <row r="40" spans="1:36" x14ac:dyDescent="0.25">
      <c r="A40" s="2" t="s">
        <v>66</v>
      </c>
      <c r="B40" s="3" t="s">
        <v>67</v>
      </c>
      <c r="C40" s="10">
        <f>+C41+C42+C43</f>
        <v>25664.1</v>
      </c>
      <c r="D40" s="10">
        <f t="shared" ref="D40:AI40" si="13">+D41+D42+D43</f>
        <v>169577.60000000001</v>
      </c>
      <c r="E40" s="10">
        <f t="shared" si="13"/>
        <v>141645.29999999999</v>
      </c>
      <c r="F40" s="10">
        <f t="shared" si="13"/>
        <v>4034.5</v>
      </c>
      <c r="G40" s="10">
        <f t="shared" si="13"/>
        <v>1074652.3999999999</v>
      </c>
      <c r="H40" s="10">
        <f t="shared" si="13"/>
        <v>1661.6</v>
      </c>
      <c r="I40" s="10">
        <f t="shared" si="13"/>
        <v>32.6</v>
      </c>
      <c r="J40" s="10">
        <f t="shared" si="13"/>
        <v>103151.2</v>
      </c>
      <c r="K40" s="10">
        <f t="shared" si="13"/>
        <v>19789.099999999999</v>
      </c>
      <c r="L40" s="10">
        <f t="shared" si="13"/>
        <v>97852.400000000009</v>
      </c>
      <c r="M40" s="11">
        <f t="shared" si="13"/>
        <v>131387.4</v>
      </c>
      <c r="N40" s="10">
        <f t="shared" si="13"/>
        <v>23954.400000000001</v>
      </c>
      <c r="O40" s="10">
        <f t="shared" si="13"/>
        <v>36229.1</v>
      </c>
      <c r="P40" s="10">
        <f t="shared" si="13"/>
        <v>17832.2</v>
      </c>
      <c r="Q40" s="10">
        <f t="shared" si="13"/>
        <v>5309.1</v>
      </c>
      <c r="R40" s="10">
        <f t="shared" si="13"/>
        <v>26984.3</v>
      </c>
      <c r="S40" s="10">
        <f t="shared" si="13"/>
        <v>190429.5</v>
      </c>
      <c r="T40" s="10">
        <f t="shared" si="13"/>
        <v>42561.9</v>
      </c>
      <c r="U40" s="10">
        <f t="shared" si="13"/>
        <v>2622.7999999999997</v>
      </c>
      <c r="V40" s="10">
        <f t="shared" si="13"/>
        <v>1293.8</v>
      </c>
      <c r="W40" s="10">
        <f t="shared" si="13"/>
        <v>9344.4000000000015</v>
      </c>
      <c r="X40" s="11">
        <f t="shared" si="13"/>
        <v>380947.1</v>
      </c>
      <c r="Y40" s="10">
        <f t="shared" si="13"/>
        <v>15183.900000000001</v>
      </c>
      <c r="Z40" s="10">
        <f t="shared" si="13"/>
        <v>75.599999999999994</v>
      </c>
      <c r="AA40" s="10">
        <f t="shared" si="13"/>
        <v>46</v>
      </c>
      <c r="AB40" s="10">
        <f t="shared" si="13"/>
        <v>1100.8999999999999</v>
      </c>
      <c r="AC40" s="10">
        <f t="shared" si="13"/>
        <v>21970.799999999999</v>
      </c>
      <c r="AD40" s="10">
        <f t="shared" si="13"/>
        <v>41190.1</v>
      </c>
      <c r="AE40" s="10">
        <f t="shared" si="13"/>
        <v>34593.599999999999</v>
      </c>
      <c r="AF40" s="10">
        <f t="shared" si="13"/>
        <v>18048.7</v>
      </c>
      <c r="AG40" s="10">
        <f t="shared" si="13"/>
        <v>6004.9</v>
      </c>
      <c r="AH40" s="10">
        <f t="shared" si="13"/>
        <v>47305.4</v>
      </c>
      <c r="AI40" s="10">
        <f t="shared" si="13"/>
        <v>22640.5</v>
      </c>
      <c r="AJ40" s="26">
        <f>SUM(C40:AI40)</f>
        <v>2715117.1999999997</v>
      </c>
    </row>
    <row r="41" spans="1:36" x14ac:dyDescent="0.25">
      <c r="A41" s="4"/>
      <c r="B41" s="5" t="s">
        <v>68</v>
      </c>
      <c r="C41" s="9">
        <v>17214.2</v>
      </c>
      <c r="D41" s="9">
        <v>168797.5</v>
      </c>
      <c r="E41" s="9">
        <v>122066.69999999998</v>
      </c>
      <c r="F41" s="9">
        <v>4034.5</v>
      </c>
      <c r="G41" s="9">
        <v>647436.6</v>
      </c>
      <c r="H41" s="9">
        <v>1661.6</v>
      </c>
      <c r="I41" s="9">
        <v>31.1</v>
      </c>
      <c r="J41" s="9">
        <v>99425.3</v>
      </c>
      <c r="K41" s="9">
        <v>15704.6</v>
      </c>
      <c r="L41" s="9">
        <v>93695.3</v>
      </c>
      <c r="M41" s="12">
        <v>110014.5</v>
      </c>
      <c r="N41" s="9">
        <v>15056.4</v>
      </c>
      <c r="O41" s="9">
        <v>35597.9</v>
      </c>
      <c r="P41" s="9">
        <v>13840</v>
      </c>
      <c r="Q41" s="9">
        <v>3564.6</v>
      </c>
      <c r="R41" s="9">
        <v>25087.3</v>
      </c>
      <c r="S41" s="9">
        <v>189800.1</v>
      </c>
      <c r="T41" s="9">
        <v>40605</v>
      </c>
      <c r="U41" s="9">
        <v>2486.1</v>
      </c>
      <c r="V41" s="9">
        <v>1293.8</v>
      </c>
      <c r="W41" s="9">
        <v>8466.3000000000011</v>
      </c>
      <c r="X41" s="12">
        <v>339405</v>
      </c>
      <c r="Y41" s="9">
        <v>15099.7</v>
      </c>
      <c r="Z41" s="9">
        <v>75.599999999999994</v>
      </c>
      <c r="AA41" s="9">
        <v>46</v>
      </c>
      <c r="AB41" s="9">
        <v>1066.0999999999999</v>
      </c>
      <c r="AC41" s="9">
        <v>11489.4</v>
      </c>
      <c r="AD41" s="9">
        <v>37910.699999999997</v>
      </c>
      <c r="AE41" s="9">
        <v>34584.9</v>
      </c>
      <c r="AF41" s="9">
        <v>15645.7</v>
      </c>
      <c r="AG41" s="9">
        <v>5675.8</v>
      </c>
      <c r="AH41" s="9">
        <v>44501.5</v>
      </c>
      <c r="AI41" s="9">
        <v>18484.3</v>
      </c>
      <c r="AJ41" s="27">
        <f>SUM(C41:AI41)</f>
        <v>2139864.1</v>
      </c>
    </row>
    <row r="42" spans="1:36" x14ac:dyDescent="0.25">
      <c r="A42" s="4"/>
      <c r="B42" s="5" t="s">
        <v>69</v>
      </c>
      <c r="C42" s="9">
        <v>8449.9</v>
      </c>
      <c r="D42" s="9">
        <v>227.5</v>
      </c>
      <c r="E42" s="9">
        <v>19578.600000000002</v>
      </c>
      <c r="F42" s="9">
        <v>0</v>
      </c>
      <c r="G42" s="9">
        <v>160746.70000000001</v>
      </c>
      <c r="H42" s="9">
        <v>0</v>
      </c>
      <c r="I42" s="9">
        <v>1.5</v>
      </c>
      <c r="J42" s="9">
        <v>3725.9</v>
      </c>
      <c r="K42" s="9">
        <v>4084.5</v>
      </c>
      <c r="L42" s="9">
        <v>4157.1000000000004</v>
      </c>
      <c r="M42" s="12">
        <v>21297.1</v>
      </c>
      <c r="N42" s="30">
        <v>8898</v>
      </c>
      <c r="O42" s="9">
        <v>631.20000000000005</v>
      </c>
      <c r="P42" s="9">
        <v>1193.9000000000001</v>
      </c>
      <c r="Q42" s="9">
        <v>1744.5</v>
      </c>
      <c r="R42" s="9">
        <v>1897</v>
      </c>
      <c r="S42" s="9">
        <v>629.39999999999418</v>
      </c>
      <c r="T42" s="9">
        <v>1956.9</v>
      </c>
      <c r="U42" s="9">
        <v>136.69999999999999</v>
      </c>
      <c r="V42" s="9">
        <v>0</v>
      </c>
      <c r="W42" s="9">
        <v>878.1</v>
      </c>
      <c r="X42" s="12">
        <v>41542.1</v>
      </c>
      <c r="Y42" s="9">
        <v>84.2</v>
      </c>
      <c r="Z42" s="9">
        <v>0</v>
      </c>
      <c r="AA42" s="9">
        <v>0</v>
      </c>
      <c r="AB42" s="9">
        <v>34.799999999999997</v>
      </c>
      <c r="AC42" s="9">
        <v>3528</v>
      </c>
      <c r="AD42" s="9">
        <v>3279.4</v>
      </c>
      <c r="AE42" s="9">
        <v>8.6999999999999993</v>
      </c>
      <c r="AF42" s="9">
        <v>2403</v>
      </c>
      <c r="AG42" s="9">
        <v>257.2</v>
      </c>
      <c r="AH42" s="9">
        <v>303.89999999999998</v>
      </c>
      <c r="AI42" s="9">
        <v>4156.2</v>
      </c>
      <c r="AJ42" s="27">
        <f>SUM(C42:AI42)</f>
        <v>295832.00000000012</v>
      </c>
    </row>
    <row r="43" spans="1:36" ht="15.75" thickBot="1" x14ac:dyDescent="0.3">
      <c r="A43" s="17"/>
      <c r="B43" s="18" t="s">
        <v>70</v>
      </c>
      <c r="C43" s="21">
        <v>0</v>
      </c>
      <c r="D43" s="21">
        <v>552.6</v>
      </c>
      <c r="E43" s="21">
        <v>0</v>
      </c>
      <c r="F43" s="21">
        <v>0</v>
      </c>
      <c r="G43" s="21">
        <v>266469.09999999998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2">
        <v>75.8</v>
      </c>
      <c r="N43" s="21">
        <v>0</v>
      </c>
      <c r="O43" s="21">
        <v>0</v>
      </c>
      <c r="P43" s="21">
        <v>2798.3</v>
      </c>
      <c r="Q43" s="21">
        <v>0</v>
      </c>
      <c r="R43" s="21">
        <v>0</v>
      </c>
      <c r="S43" s="21">
        <v>0</v>
      </c>
      <c r="T43" s="21">
        <v>0</v>
      </c>
      <c r="U43" s="21">
        <v>0</v>
      </c>
      <c r="V43" s="21">
        <v>0</v>
      </c>
      <c r="W43" s="21">
        <v>0</v>
      </c>
      <c r="X43" s="22">
        <v>0</v>
      </c>
      <c r="Y43" s="21">
        <v>0</v>
      </c>
      <c r="Z43" s="21">
        <v>0</v>
      </c>
      <c r="AA43" s="21">
        <v>0</v>
      </c>
      <c r="AB43" s="21">
        <v>0</v>
      </c>
      <c r="AC43" s="21">
        <v>6953.4</v>
      </c>
      <c r="AD43" s="21">
        <v>0</v>
      </c>
      <c r="AE43" s="21">
        <v>0</v>
      </c>
      <c r="AF43" s="21">
        <v>0</v>
      </c>
      <c r="AG43" s="21">
        <v>71.900000000000006</v>
      </c>
      <c r="AH43" s="21">
        <v>2500</v>
      </c>
      <c r="AI43" s="21">
        <v>0</v>
      </c>
      <c r="AJ43" s="28">
        <f>SUM(C43:AI43)</f>
        <v>279421.09999999998</v>
      </c>
    </row>
    <row r="44" spans="1:36" x14ac:dyDescent="0.25"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</row>
    <row r="45" spans="1:36" x14ac:dyDescent="0.25"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34"/>
      <c r="AE45" s="23"/>
      <c r="AF45" s="23"/>
      <c r="AG45" s="23"/>
      <c r="AH45" s="23"/>
      <c r="AI45" s="23"/>
      <c r="AJ45" s="23"/>
    </row>
    <row r="46" spans="1:36" x14ac:dyDescent="0.25"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</row>
  </sheetData>
  <mergeCells count="1">
    <mergeCell ref="A1:B1"/>
  </mergeCells>
  <printOptions horizontalCentered="1" verticalCentered="1"/>
  <pageMargins left="0.39370078740157483" right="0.39370078740157483" top="0.78740157480314965" bottom="0.78740157480314965" header="0.19685039370078741" footer="0.39370078740157483"/>
  <pageSetup paperSize="9" scale="82" orientation="landscape" r:id="rId1"/>
  <headerFooter>
    <oddHeader>&amp;CEjecución Presupuestaria de Empresas Públicas No Financieras
(En millones de pesos. Base Devengado)
Acumulado al 31-12-23</oddHeader>
    <oddFooter>&amp;L      Nota: datos provisorios suministrados por las empresas públicas. Fecha de corte de la información: 26/02/24. 
      (*) Base Caja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IV TRIMESTRE 2023</vt:lpstr>
      <vt:lpstr>'IV TRIMESTRE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Fiamma Yamila</dc:creator>
  <cp:lastModifiedBy>Paola Franco</cp:lastModifiedBy>
  <cp:lastPrinted>2024-03-04T17:38:49Z</cp:lastPrinted>
  <dcterms:created xsi:type="dcterms:W3CDTF">2020-07-08T18:07:03Z</dcterms:created>
  <dcterms:modified xsi:type="dcterms:W3CDTF">2024-03-07T13:33:46Z</dcterms:modified>
</cp:coreProperties>
</file>