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nforme Empresas\2022\Acum al III Trimestre 2022\INFORME\"/>
    </mc:Choice>
  </mc:AlternateContent>
  <bookViews>
    <workbookView xWindow="0" yWindow="0" windowWidth="19200" windowHeight="7350"/>
  </bookViews>
  <sheets>
    <sheet name="III TRIMESTRE 2022" sheetId="5" r:id="rId1"/>
  </sheets>
  <definedNames>
    <definedName name="_xlnm.Print_Titles" localSheetId="0">'III TRIMESTRE 2022'!$A:$B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5" l="1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K3" i="5" l="1"/>
  <c r="AK43" i="5" l="1"/>
  <c r="AK42" i="5"/>
  <c r="AK41" i="5"/>
  <c r="AK40" i="5"/>
  <c r="AK38" i="5"/>
  <c r="AK37" i="5"/>
  <c r="AK36" i="5"/>
  <c r="AK35" i="5"/>
  <c r="AK33" i="5"/>
  <c r="AK32" i="5"/>
  <c r="AK31" i="5"/>
  <c r="AK30" i="5"/>
  <c r="AK28" i="5"/>
  <c r="AK27" i="5"/>
  <c r="AK26" i="5"/>
  <c r="AK23" i="5"/>
  <c r="AK24" i="5"/>
  <c r="AK22" i="5"/>
  <c r="AK20" i="5"/>
  <c r="AK10" i="5"/>
  <c r="AK11" i="5"/>
  <c r="AK12" i="5"/>
  <c r="AK13" i="5"/>
  <c r="AK14" i="5"/>
  <c r="AK15" i="5"/>
  <c r="AK16" i="5"/>
  <c r="AK17" i="5"/>
  <c r="AK18" i="5"/>
  <c r="AK9" i="5"/>
  <c r="AK4" i="5"/>
  <c r="AK5" i="5"/>
  <c r="AK6" i="5"/>
  <c r="AK7" i="5"/>
</calcChain>
</file>

<file path=xl/sharedStrings.xml><?xml version="1.0" encoding="utf-8"?>
<sst xmlns="http://schemas.openxmlformats.org/spreadsheetml/2006/main" count="81" uniqueCount="78">
  <si>
    <t>AGP S.E.</t>
  </si>
  <si>
    <t>AR-SAT</t>
  </si>
  <si>
    <t>COVIARA</t>
  </si>
  <si>
    <t>Corredores Viales S.A.</t>
  </si>
  <si>
    <t>DIOXITEK S.A.</t>
  </si>
  <si>
    <t>FADEA</t>
  </si>
  <si>
    <t>INTERCARGO S.A.</t>
  </si>
  <si>
    <t>TANDANOR</t>
  </si>
  <si>
    <t>TELAM S.E.</t>
  </si>
  <si>
    <t>VENG S.A.</t>
  </si>
  <si>
    <t>YMAD</t>
  </si>
  <si>
    <t>CONCEPTO</t>
  </si>
  <si>
    <t>ATC (e.l)</t>
  </si>
  <si>
    <t>ADIF</t>
  </si>
  <si>
    <t>AEROL. ARG.</t>
  </si>
  <si>
    <t>BELGRANO CARGAS</t>
  </si>
  <si>
    <t>CASA DE MONEDA</t>
  </si>
  <si>
    <t>CONTENIDOS PÚBLICOS</t>
  </si>
  <si>
    <t>CORREO</t>
  </si>
  <si>
    <t>DECAHF</t>
  </si>
  <si>
    <t>EDUC.AR</t>
  </si>
  <si>
    <t>EANA</t>
  </si>
  <si>
    <t>FASE</t>
  </si>
  <si>
    <t>NASA</t>
  </si>
  <si>
    <t>LT 10 UNL</t>
  </si>
  <si>
    <t>SRT UNC</t>
  </si>
  <si>
    <t>RTA</t>
  </si>
  <si>
    <t>YCRT</t>
  </si>
  <si>
    <t>I)</t>
  </si>
  <si>
    <t>INGRESOS CORRIENTES</t>
  </si>
  <si>
    <t xml:space="preserve">   - INGRESOS DE OPERACIÓN</t>
  </si>
  <si>
    <t xml:space="preserve">   - RENTAS DE LA PROPIEDAD</t>
  </si>
  <si>
    <t xml:space="preserve">   - TRANSFERENCIAS CORRIENTES</t>
  </si>
  <si>
    <t xml:space="preserve">   - OTROS INGRESOS</t>
  </si>
  <si>
    <t>II)</t>
  </si>
  <si>
    <t>GASTOS CORRIENTES</t>
  </si>
  <si>
    <t xml:space="preserve">   - GASTOS DE OPERACIÓN</t>
  </si>
  <si>
    <t xml:space="preserve">     . Remuneraciones</t>
  </si>
  <si>
    <t xml:space="preserve">     . Bienes y Servicios</t>
  </si>
  <si>
    <t xml:space="preserve">     . Otros Gastos</t>
  </si>
  <si>
    <t xml:space="preserve">     . Intereses</t>
  </si>
  <si>
    <t xml:space="preserve">     . Otras Rentas</t>
  </si>
  <si>
    <t xml:space="preserve">   - OTROS GASTOS</t>
  </si>
  <si>
    <t>III)</t>
  </si>
  <si>
    <t>RESULT.ECON.: AHORRO/DESAHORRO</t>
  </si>
  <si>
    <t>IV)</t>
  </si>
  <si>
    <t>RECURSOS DE CAPITAL</t>
  </si>
  <si>
    <t xml:space="preserve">   - RECURSOS PROPIOS DE CAPITAL</t>
  </si>
  <si>
    <t xml:space="preserve">   - TRANSFERENCIAS DE CAPITAL</t>
  </si>
  <si>
    <t>V)</t>
  </si>
  <si>
    <t>GASTOS DE CAPITAL</t>
  </si>
  <si>
    <t xml:space="preserve">   - INVERSIÓN REAL DIRECTA</t>
  </si>
  <si>
    <t>VI)</t>
  </si>
  <si>
    <t xml:space="preserve">INGRESOS TOTALES (I+IV) </t>
  </si>
  <si>
    <t>VII)</t>
  </si>
  <si>
    <t>RESULTADO PRIMARIO</t>
  </si>
  <si>
    <t>VIII)</t>
  </si>
  <si>
    <t>GASTOS TOTALES (II+V)</t>
  </si>
  <si>
    <t>IX)</t>
  </si>
  <si>
    <t>RESULTADO FINANCIERO (VI-VIII)</t>
  </si>
  <si>
    <t>AYSA</t>
  </si>
  <si>
    <t>PLAYAS FERROV. S.A.</t>
  </si>
  <si>
    <t>INTEA</t>
  </si>
  <si>
    <t>POLO TECNOL.</t>
  </si>
  <si>
    <t>FABRIC. MILITARES</t>
  </si>
  <si>
    <t>X)</t>
  </si>
  <si>
    <t>FUENTES FINANCIERAS</t>
  </si>
  <si>
    <t xml:space="preserve">   - DISMINUC. DE LA INVERSIÓN FINANCIERA</t>
  </si>
  <si>
    <t xml:space="preserve">   - ENDEUD.PUB. E INCREM.OTROS PASIVOS</t>
  </si>
  <si>
    <t xml:space="preserve">   - INCREMENTO DEL PATRIMONIO</t>
  </si>
  <si>
    <t>XI)</t>
  </si>
  <si>
    <t>APLICACIONES FINANCIERAS</t>
  </si>
  <si>
    <t xml:space="preserve">   - INVERSIÓN FINANCIERA</t>
  </si>
  <si>
    <t xml:space="preserve">   - AMORT.DEUDAS Y DISM. OTROS PASIVOS</t>
  </si>
  <si>
    <t xml:space="preserve">   - DISMINUCIÓN DEL PATRIMONIO</t>
  </si>
  <si>
    <t>TOTAL</t>
  </si>
  <si>
    <t>OFSE</t>
  </si>
  <si>
    <t>ENARSA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</si>
</sst>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,,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1" applyNumberFormat="0" applyFill="0" applyAlignment="0" applyProtection="0"/>
  </cellStyleXfs>
  <cellXfs count="36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5" xfId="0" applyFont="1" applyFill="1" applyBorder="1" applyAlignment="1">
      <alignment horizontal="right"/>
    </xf>
    <xf numFmtId="0" fontId="4" fillId="0" borderId="6" xfId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right"/>
    </xf>
    <xf numFmtId="0" fontId="5" fillId="0" borderId="6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right" vertical="top" wrapText="1"/>
    </xf>
    <xf numFmtId="165" fontId="4" fillId="0" borderId="0" xfId="1" applyNumberFormat="1" applyFont="1" applyFill="1" applyBorder="1" applyAlignment="1">
      <alignment horizontal="right" vertical="top" wrapText="1"/>
    </xf>
    <xf numFmtId="165" fontId="4" fillId="0" borderId="6" xfId="1" applyNumberFormat="1" applyFont="1" applyFill="1" applyBorder="1" applyAlignment="1">
      <alignment horizontal="right" vertical="top" wrapText="1"/>
    </xf>
    <xf numFmtId="165" fontId="5" fillId="0" borderId="6" xfId="1" applyNumberFormat="1" applyFont="1" applyFill="1" applyBorder="1" applyAlignment="1">
      <alignment horizontal="right" vertical="top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 applyAlignment="1">
      <alignment horizontal="right"/>
    </xf>
    <xf numFmtId="0" fontId="5" fillId="0" borderId="8" xfId="1" applyFont="1" applyFill="1" applyBorder="1" applyAlignment="1">
      <alignment horizontal="left" vertical="top" wrapText="1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165" fontId="5" fillId="0" borderId="10" xfId="1" applyNumberFormat="1" applyFont="1" applyFill="1" applyBorder="1" applyAlignment="1">
      <alignment horizontal="right" vertical="top" wrapText="1"/>
    </xf>
    <xf numFmtId="165" fontId="5" fillId="0" borderId="8" xfId="1" applyNumberFormat="1" applyFont="1" applyFill="1" applyBorder="1" applyAlignment="1">
      <alignment horizontal="right" vertical="top" wrapText="1"/>
    </xf>
    <xf numFmtId="165" fontId="0" fillId="0" borderId="0" xfId="0" applyNumberFormat="1"/>
    <xf numFmtId="0" fontId="2" fillId="2" borderId="11" xfId="1" applyFont="1" applyFill="1" applyBorder="1" applyAlignment="1">
      <alignment horizontal="center" vertical="center" wrapText="1"/>
    </xf>
    <xf numFmtId="0" fontId="0" fillId="0" borderId="12" xfId="0" applyFill="1" applyBorder="1"/>
    <xf numFmtId="165" fontId="4" fillId="0" borderId="12" xfId="1" applyNumberFormat="1" applyFont="1" applyFill="1" applyBorder="1" applyAlignment="1">
      <alignment horizontal="right" vertical="top" wrapText="1"/>
    </xf>
    <xf numFmtId="165" fontId="5" fillId="0" borderId="12" xfId="1" applyNumberFormat="1" applyFont="1" applyFill="1" applyBorder="1" applyAlignment="1">
      <alignment horizontal="right" vertical="top" wrapText="1"/>
    </xf>
    <xf numFmtId="0" fontId="0" fillId="0" borderId="12" xfId="0" applyBorder="1"/>
    <xf numFmtId="165" fontId="5" fillId="0" borderId="13" xfId="1" applyNumberFormat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_Hoja1" xfId="1"/>
    <cellStyle name="Título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abSelected="1" zoomScaleNormal="100" workbookViewId="0">
      <pane xSplit="2" ySplit="1" topLeftCell="Z2" activePane="bottomRight" state="frozen"/>
      <selection pane="topRight" activeCell="C1" sqref="C1"/>
      <selection pane="bottomLeft" activeCell="A2" sqref="A2"/>
      <selection pane="bottomRight" activeCell="AJ31" sqref="AJ31"/>
    </sheetView>
  </sheetViews>
  <sheetFormatPr baseColWidth="10" defaultRowHeight="15" x14ac:dyDescent="0.25"/>
  <cols>
    <col min="1" max="1" width="4.28515625" customWidth="1"/>
    <col min="2" max="2" width="43.140625" customWidth="1"/>
    <col min="3" max="3" width="9.7109375" customWidth="1"/>
    <col min="4" max="4" width="9.42578125" customWidth="1"/>
    <col min="5" max="5" width="8.85546875" customWidth="1"/>
    <col min="6" max="7" width="9.28515625" customWidth="1"/>
    <col min="8" max="8" width="11" customWidth="1"/>
    <col min="9" max="9" width="10.7109375" bestFit="1" customWidth="1"/>
    <col min="10" max="11" width="9.7109375" customWidth="1"/>
    <col min="12" max="12" width="12.42578125" customWidth="1"/>
    <col min="13" max="13" width="11.85546875" customWidth="1"/>
    <col min="14" max="14" width="9.85546875" customWidth="1"/>
    <col min="15" max="15" width="11.28515625" customWidth="1"/>
    <col min="16" max="23" width="9.7109375" customWidth="1"/>
    <col min="24" max="24" width="12.5703125" bestFit="1" customWidth="1"/>
    <col min="25" max="25" width="9.7109375" customWidth="1"/>
    <col min="26" max="26" width="12.42578125" bestFit="1" customWidth="1"/>
    <col min="27" max="27" width="9" customWidth="1"/>
    <col min="28" max="31" width="9.7109375" customWidth="1"/>
    <col min="32" max="32" width="11.28515625" customWidth="1"/>
    <col min="33" max="36" width="9.7109375" customWidth="1"/>
  </cols>
  <sheetData>
    <row r="1" spans="1:37" ht="30.75" thickBot="1" x14ac:dyDescent="0.3">
      <c r="A1" s="34" t="s">
        <v>11</v>
      </c>
      <c r="B1" s="35"/>
      <c r="C1" s="1" t="s">
        <v>0</v>
      </c>
      <c r="D1" s="1" t="s">
        <v>1</v>
      </c>
      <c r="E1" s="1" t="s">
        <v>12</v>
      </c>
      <c r="F1" s="1" t="s">
        <v>60</v>
      </c>
      <c r="G1" s="1" t="s">
        <v>13</v>
      </c>
      <c r="H1" s="1" t="s">
        <v>14</v>
      </c>
      <c r="I1" s="1" t="s">
        <v>15</v>
      </c>
      <c r="J1" s="1" t="s">
        <v>2</v>
      </c>
      <c r="K1" s="1" t="s">
        <v>16</v>
      </c>
      <c r="L1" s="1" t="s">
        <v>17</v>
      </c>
      <c r="M1" s="1" t="s">
        <v>3</v>
      </c>
      <c r="N1" s="10" t="s">
        <v>18</v>
      </c>
      <c r="O1" s="17" t="s">
        <v>64</v>
      </c>
      <c r="P1" s="1" t="s">
        <v>4</v>
      </c>
      <c r="Q1" s="1" t="s">
        <v>19</v>
      </c>
      <c r="R1" s="1" t="s">
        <v>20</v>
      </c>
      <c r="S1" s="1" t="s">
        <v>21</v>
      </c>
      <c r="T1" s="1" t="s">
        <v>77</v>
      </c>
      <c r="U1" s="1" t="s">
        <v>5</v>
      </c>
      <c r="V1" s="1" t="s">
        <v>22</v>
      </c>
      <c r="W1" s="1" t="s">
        <v>62</v>
      </c>
      <c r="X1" s="1" t="s">
        <v>6</v>
      </c>
      <c r="Y1" s="10" t="s">
        <v>23</v>
      </c>
      <c r="Z1" s="1" t="s">
        <v>61</v>
      </c>
      <c r="AA1" s="1" t="s">
        <v>63</v>
      </c>
      <c r="AB1" s="1" t="s">
        <v>24</v>
      </c>
      <c r="AC1" s="1" t="s">
        <v>25</v>
      </c>
      <c r="AD1" s="1" t="s">
        <v>26</v>
      </c>
      <c r="AE1" s="1" t="s">
        <v>76</v>
      </c>
      <c r="AF1" s="1" t="s">
        <v>7</v>
      </c>
      <c r="AG1" s="1" t="s">
        <v>8</v>
      </c>
      <c r="AH1" s="1" t="s">
        <v>9</v>
      </c>
      <c r="AI1" s="1" t="s">
        <v>10</v>
      </c>
      <c r="AJ1" s="10" t="s">
        <v>27</v>
      </c>
      <c r="AK1" s="28" t="s">
        <v>75</v>
      </c>
    </row>
    <row r="2" spans="1:37" s="2" customFormat="1" ht="6" customHeight="1" x14ac:dyDescent="0.25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16"/>
      <c r="Z2" s="9"/>
      <c r="AA2" s="9"/>
      <c r="AB2" s="9"/>
      <c r="AC2" s="9"/>
      <c r="AD2" s="9"/>
      <c r="AE2" s="9"/>
      <c r="AF2" s="9"/>
      <c r="AG2" s="9"/>
      <c r="AH2" s="9"/>
      <c r="AI2" s="9"/>
      <c r="AJ2" s="11"/>
      <c r="AK2" s="29"/>
    </row>
    <row r="3" spans="1:37" x14ac:dyDescent="0.25">
      <c r="A3" s="3" t="s">
        <v>28</v>
      </c>
      <c r="B3" s="4" t="s">
        <v>29</v>
      </c>
      <c r="C3" s="13">
        <f>SUM(C4:C7)</f>
        <v>29362.800000000003</v>
      </c>
      <c r="D3" s="13">
        <f t="shared" ref="D3:AJ3" si="0">SUM(D4:D7)</f>
        <v>12213.300000000001</v>
      </c>
      <c r="E3" s="13">
        <f t="shared" si="0"/>
        <v>1.8</v>
      </c>
      <c r="F3" s="13">
        <f t="shared" si="0"/>
        <v>54651.199999999997</v>
      </c>
      <c r="G3" s="13">
        <f t="shared" si="0"/>
        <v>3782</v>
      </c>
      <c r="H3" s="13">
        <f t="shared" si="0"/>
        <v>207263.90000000002</v>
      </c>
      <c r="I3" s="13">
        <f t="shared" si="0"/>
        <v>24693.599999999999</v>
      </c>
      <c r="J3" s="13">
        <f t="shared" si="0"/>
        <v>163.19999999999999</v>
      </c>
      <c r="K3" s="13">
        <f t="shared" si="0"/>
        <v>20873.599999999999</v>
      </c>
      <c r="L3" s="13">
        <f t="shared" si="0"/>
        <v>710.6</v>
      </c>
      <c r="M3" s="13">
        <f t="shared" si="0"/>
        <v>19669.3</v>
      </c>
      <c r="N3" s="14">
        <f t="shared" si="0"/>
        <v>60991.900000000009</v>
      </c>
      <c r="O3" s="13">
        <f t="shared" si="0"/>
        <v>7705.4</v>
      </c>
      <c r="P3" s="13">
        <f t="shared" si="0"/>
        <v>7450.5999999999995</v>
      </c>
      <c r="Q3" s="13">
        <f t="shared" si="0"/>
        <v>4293</v>
      </c>
      <c r="R3" s="13">
        <f t="shared" si="0"/>
        <v>1342.6000000000001</v>
      </c>
      <c r="S3" s="13">
        <f t="shared" si="0"/>
        <v>14179.400000000001</v>
      </c>
      <c r="T3" s="13">
        <f t="shared" si="0"/>
        <v>588344.30000000005</v>
      </c>
      <c r="U3" s="13">
        <f t="shared" si="0"/>
        <v>8189.7999999999993</v>
      </c>
      <c r="V3" s="13">
        <f t="shared" si="0"/>
        <v>117.89999999999999</v>
      </c>
      <c r="W3" s="13">
        <f t="shared" si="0"/>
        <v>412.1</v>
      </c>
      <c r="X3" s="13">
        <f t="shared" si="0"/>
        <v>7031.0999999999995</v>
      </c>
      <c r="Y3" s="14">
        <f t="shared" si="0"/>
        <v>59877.2</v>
      </c>
      <c r="Z3" s="13">
        <f t="shared" si="0"/>
        <v>1324.6</v>
      </c>
      <c r="AA3" s="13">
        <f t="shared" si="0"/>
        <v>22.400000000000002</v>
      </c>
      <c r="AB3" s="13">
        <f t="shared" si="0"/>
        <v>82.399999999999991</v>
      </c>
      <c r="AC3" s="13">
        <f t="shared" si="0"/>
        <v>606.9</v>
      </c>
      <c r="AD3" s="13">
        <f t="shared" si="0"/>
        <v>11215.099999999999</v>
      </c>
      <c r="AE3" s="13">
        <f t="shared" si="0"/>
        <v>110604.2</v>
      </c>
      <c r="AF3" s="13">
        <f t="shared" si="0"/>
        <v>5481.7</v>
      </c>
      <c r="AG3" s="13">
        <f t="shared" si="0"/>
        <v>6381.5</v>
      </c>
      <c r="AH3" s="13">
        <f t="shared" si="0"/>
        <v>2447.6</v>
      </c>
      <c r="AI3" s="13">
        <f t="shared" si="0"/>
        <v>4184</v>
      </c>
      <c r="AJ3" s="14">
        <f t="shared" si="0"/>
        <v>9146.5</v>
      </c>
      <c r="AK3" s="30">
        <f>SUM(C3:AJ3)</f>
        <v>1284817.5</v>
      </c>
    </row>
    <row r="4" spans="1:37" x14ac:dyDescent="0.25">
      <c r="A4" s="5"/>
      <c r="B4" s="6" t="s">
        <v>30</v>
      </c>
      <c r="C4" s="12">
        <v>26501.9</v>
      </c>
      <c r="D4" s="12">
        <v>9724.1</v>
      </c>
      <c r="E4" s="12">
        <v>0</v>
      </c>
      <c r="F4" s="12">
        <v>25667</v>
      </c>
      <c r="G4" s="12">
        <v>897.7</v>
      </c>
      <c r="H4" s="12">
        <v>176655.7</v>
      </c>
      <c r="I4" s="12">
        <v>13190.6</v>
      </c>
      <c r="J4" s="12">
        <v>113.3</v>
      </c>
      <c r="K4" s="12">
        <v>16109.3</v>
      </c>
      <c r="L4" s="12">
        <v>7.9</v>
      </c>
      <c r="M4" s="12">
        <v>12678.8</v>
      </c>
      <c r="N4" s="15">
        <v>42753.8</v>
      </c>
      <c r="O4" s="12">
        <v>5799.4</v>
      </c>
      <c r="P4" s="12">
        <v>5767</v>
      </c>
      <c r="Q4" s="12">
        <v>66.099999999999994</v>
      </c>
      <c r="R4" s="12">
        <v>1.6</v>
      </c>
      <c r="S4" s="12">
        <v>8174.5</v>
      </c>
      <c r="T4" s="12">
        <v>212610.9</v>
      </c>
      <c r="U4" s="12">
        <v>4382.8999999999996</v>
      </c>
      <c r="V4" s="12">
        <v>0</v>
      </c>
      <c r="W4" s="12">
        <v>408.3</v>
      </c>
      <c r="X4" s="12">
        <v>5054.5</v>
      </c>
      <c r="Y4" s="15">
        <v>46941.599999999999</v>
      </c>
      <c r="Z4" s="12">
        <v>81.599999999999994</v>
      </c>
      <c r="AA4" s="12">
        <v>5.3</v>
      </c>
      <c r="AB4" s="12">
        <v>55</v>
      </c>
      <c r="AC4" s="12">
        <v>265.5</v>
      </c>
      <c r="AD4" s="12">
        <v>1211.5</v>
      </c>
      <c r="AE4" s="12">
        <v>2948.2</v>
      </c>
      <c r="AF4" s="12">
        <v>5324.3</v>
      </c>
      <c r="AG4" s="12">
        <v>4637.3</v>
      </c>
      <c r="AH4" s="12">
        <v>2185.5</v>
      </c>
      <c r="AI4" s="12">
        <v>3807.5</v>
      </c>
      <c r="AJ4" s="15">
        <v>298.8</v>
      </c>
      <c r="AK4" s="31">
        <f t="shared" ref="AK4:AK43" si="1">SUM(C4:AJ4)</f>
        <v>634327.40000000014</v>
      </c>
    </row>
    <row r="5" spans="1:37" x14ac:dyDescent="0.25">
      <c r="A5" s="5"/>
      <c r="B5" s="6" t="s">
        <v>31</v>
      </c>
      <c r="C5" s="12">
        <v>2845.4</v>
      </c>
      <c r="D5" s="12">
        <v>1914.5</v>
      </c>
      <c r="E5" s="12">
        <v>0</v>
      </c>
      <c r="F5" s="12">
        <v>0</v>
      </c>
      <c r="G5" s="12">
        <v>1411</v>
      </c>
      <c r="H5" s="12">
        <v>0</v>
      </c>
      <c r="I5" s="12">
        <v>0</v>
      </c>
      <c r="J5" s="12">
        <v>49.4</v>
      </c>
      <c r="K5" s="12">
        <v>389.6</v>
      </c>
      <c r="L5" s="12">
        <v>285.10000000000002</v>
      </c>
      <c r="M5" s="12">
        <v>678.6</v>
      </c>
      <c r="N5" s="15">
        <v>722.8</v>
      </c>
      <c r="O5" s="12">
        <v>0</v>
      </c>
      <c r="P5" s="12">
        <v>1450.4</v>
      </c>
      <c r="Q5" s="12">
        <v>0</v>
      </c>
      <c r="R5" s="12">
        <v>101.9</v>
      </c>
      <c r="S5" s="12">
        <v>0</v>
      </c>
      <c r="T5" s="12">
        <v>0</v>
      </c>
      <c r="U5" s="12">
        <v>0</v>
      </c>
      <c r="V5" s="12">
        <v>33.799999999999997</v>
      </c>
      <c r="W5" s="12">
        <v>3.8</v>
      </c>
      <c r="X5" s="12">
        <v>140.19999999999999</v>
      </c>
      <c r="Y5" s="15">
        <v>7673.5</v>
      </c>
      <c r="Z5" s="12">
        <v>312.39999999999998</v>
      </c>
      <c r="AA5" s="12">
        <v>16.8</v>
      </c>
      <c r="AB5" s="12">
        <v>0</v>
      </c>
      <c r="AC5" s="12">
        <v>5</v>
      </c>
      <c r="AD5" s="12">
        <v>0.3</v>
      </c>
      <c r="AE5" s="12">
        <v>0</v>
      </c>
      <c r="AF5" s="12">
        <v>0</v>
      </c>
      <c r="AG5" s="12">
        <v>0</v>
      </c>
      <c r="AH5" s="12">
        <v>30.1</v>
      </c>
      <c r="AI5" s="12">
        <v>301.10000000000002</v>
      </c>
      <c r="AJ5" s="15">
        <v>0</v>
      </c>
      <c r="AK5" s="31">
        <f t="shared" si="1"/>
        <v>18365.699999999997</v>
      </c>
    </row>
    <row r="6" spans="1:37" x14ac:dyDescent="0.25">
      <c r="A6" s="5"/>
      <c r="B6" s="6" t="s">
        <v>32</v>
      </c>
      <c r="C6" s="12">
        <v>15.5</v>
      </c>
      <c r="D6" s="12">
        <v>180</v>
      </c>
      <c r="E6" s="12">
        <v>1.8</v>
      </c>
      <c r="F6" s="12">
        <v>19646</v>
      </c>
      <c r="G6" s="12">
        <v>1461.5</v>
      </c>
      <c r="H6" s="12">
        <v>0</v>
      </c>
      <c r="I6" s="12">
        <v>9776</v>
      </c>
      <c r="J6" s="12">
        <v>0</v>
      </c>
      <c r="K6" s="12">
        <v>0</v>
      </c>
      <c r="L6" s="12">
        <v>417.5</v>
      </c>
      <c r="M6" s="12">
        <v>6311.9</v>
      </c>
      <c r="N6" s="15">
        <v>17515.3</v>
      </c>
      <c r="O6" s="12">
        <v>1906</v>
      </c>
      <c r="P6" s="12">
        <v>0</v>
      </c>
      <c r="Q6" s="12">
        <v>4206.3999999999996</v>
      </c>
      <c r="R6" s="12">
        <v>1216.4000000000001</v>
      </c>
      <c r="S6" s="12">
        <v>4105.2</v>
      </c>
      <c r="T6" s="12">
        <v>306892</v>
      </c>
      <c r="U6" s="12">
        <v>709</v>
      </c>
      <c r="V6" s="12">
        <v>84.1</v>
      </c>
      <c r="W6" s="12">
        <v>0</v>
      </c>
      <c r="X6" s="12">
        <v>1311.6</v>
      </c>
      <c r="Y6" s="15">
        <v>0</v>
      </c>
      <c r="Z6" s="12">
        <v>0</v>
      </c>
      <c r="AA6" s="12">
        <v>0.2</v>
      </c>
      <c r="AB6" s="12">
        <v>23.6</v>
      </c>
      <c r="AC6" s="12">
        <v>336.4</v>
      </c>
      <c r="AD6" s="12">
        <v>8473.5</v>
      </c>
      <c r="AE6" s="12">
        <v>107656</v>
      </c>
      <c r="AF6" s="12">
        <v>19</v>
      </c>
      <c r="AG6" s="12">
        <v>1744.2</v>
      </c>
      <c r="AH6" s="12">
        <v>0</v>
      </c>
      <c r="AI6" s="12">
        <v>0</v>
      </c>
      <c r="AJ6" s="15">
        <v>8847.7000000000007</v>
      </c>
      <c r="AK6" s="31">
        <f t="shared" si="1"/>
        <v>502856.8</v>
      </c>
    </row>
    <row r="7" spans="1:37" x14ac:dyDescent="0.25">
      <c r="A7" s="5"/>
      <c r="B7" s="6" t="s">
        <v>33</v>
      </c>
      <c r="C7" s="12">
        <v>0</v>
      </c>
      <c r="D7" s="12">
        <v>394.7</v>
      </c>
      <c r="E7" s="12">
        <v>0</v>
      </c>
      <c r="F7" s="12">
        <v>9338.2000000000007</v>
      </c>
      <c r="G7" s="12">
        <v>11.8</v>
      </c>
      <c r="H7" s="12">
        <v>30608.2</v>
      </c>
      <c r="I7" s="12">
        <v>1727</v>
      </c>
      <c r="J7" s="12">
        <v>0.5</v>
      </c>
      <c r="K7" s="12">
        <v>4374.7</v>
      </c>
      <c r="L7" s="12">
        <v>0.1</v>
      </c>
      <c r="M7" s="12">
        <v>0</v>
      </c>
      <c r="N7" s="15">
        <v>0</v>
      </c>
      <c r="O7" s="12">
        <v>0</v>
      </c>
      <c r="P7" s="12">
        <v>233.2</v>
      </c>
      <c r="Q7" s="12">
        <v>20.5</v>
      </c>
      <c r="R7" s="12">
        <v>22.7</v>
      </c>
      <c r="S7" s="12">
        <v>1899.7</v>
      </c>
      <c r="T7" s="12">
        <v>68841.399999999994</v>
      </c>
      <c r="U7" s="12">
        <v>3097.9</v>
      </c>
      <c r="V7" s="12">
        <v>0</v>
      </c>
      <c r="W7" s="12">
        <v>0</v>
      </c>
      <c r="X7" s="12">
        <v>524.79999999999995</v>
      </c>
      <c r="Y7" s="15">
        <v>5262.1</v>
      </c>
      <c r="Z7" s="12">
        <v>930.6</v>
      </c>
      <c r="AA7" s="12">
        <v>0.1</v>
      </c>
      <c r="AB7" s="12">
        <v>3.8</v>
      </c>
      <c r="AC7" s="12">
        <v>0</v>
      </c>
      <c r="AD7" s="12">
        <v>1529.8</v>
      </c>
      <c r="AE7" s="12">
        <v>0</v>
      </c>
      <c r="AF7" s="12">
        <v>138.4</v>
      </c>
      <c r="AG7" s="12">
        <v>0</v>
      </c>
      <c r="AH7" s="12">
        <v>232</v>
      </c>
      <c r="AI7" s="12">
        <v>75.400000000000006</v>
      </c>
      <c r="AJ7" s="15">
        <v>0</v>
      </c>
      <c r="AK7" s="31">
        <f t="shared" si="1"/>
        <v>129267.59999999999</v>
      </c>
    </row>
    <row r="8" spans="1:37" ht="4.9000000000000004" customHeight="1" x14ac:dyDescent="0.25">
      <c r="A8" s="5"/>
      <c r="B8" s="6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5"/>
      <c r="O8" s="12"/>
      <c r="P8" s="12"/>
      <c r="Q8" s="12"/>
      <c r="R8" s="12"/>
      <c r="S8" s="12"/>
      <c r="T8" s="12"/>
      <c r="U8" s="12"/>
      <c r="V8" s="12"/>
      <c r="W8" s="12"/>
      <c r="X8" s="12"/>
      <c r="Y8" s="15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5"/>
      <c r="AK8" s="31"/>
    </row>
    <row r="9" spans="1:37" x14ac:dyDescent="0.25">
      <c r="A9" s="3" t="s">
        <v>34</v>
      </c>
      <c r="B9" s="4" t="s">
        <v>35</v>
      </c>
      <c r="C9" s="13">
        <f t="shared" ref="C9:AJ9" si="2">+C10+C14+C17+C18</f>
        <v>20350.900000000001</v>
      </c>
      <c r="D9" s="13">
        <f t="shared" si="2"/>
        <v>10387.599999999999</v>
      </c>
      <c r="E9" s="13">
        <f t="shared" si="2"/>
        <v>1.9000000000000001</v>
      </c>
      <c r="F9" s="13">
        <f t="shared" si="2"/>
        <v>79173.400000000009</v>
      </c>
      <c r="G9" s="13">
        <f t="shared" si="2"/>
        <v>2594.5</v>
      </c>
      <c r="H9" s="13">
        <f t="shared" si="2"/>
        <v>249050.7</v>
      </c>
      <c r="I9" s="13">
        <f t="shared" si="2"/>
        <v>25299.599999999999</v>
      </c>
      <c r="J9" s="13">
        <f t="shared" si="2"/>
        <v>253.7</v>
      </c>
      <c r="K9" s="13">
        <f t="shared" si="2"/>
        <v>26150.699999999997</v>
      </c>
      <c r="L9" s="13">
        <f t="shared" si="2"/>
        <v>974.80000000000007</v>
      </c>
      <c r="M9" s="13">
        <f t="shared" si="2"/>
        <v>20929.8</v>
      </c>
      <c r="N9" s="14">
        <f t="shared" si="2"/>
        <v>66837.2</v>
      </c>
      <c r="O9" s="13">
        <f t="shared" si="2"/>
        <v>6047.5000000000009</v>
      </c>
      <c r="P9" s="13">
        <f t="shared" si="2"/>
        <v>4825.2</v>
      </c>
      <c r="Q9" s="13">
        <f t="shared" si="2"/>
        <v>4791.2999999999993</v>
      </c>
      <c r="R9" s="13">
        <f t="shared" si="2"/>
        <v>1079.5</v>
      </c>
      <c r="S9" s="13">
        <f t="shared" si="2"/>
        <v>11214.800000000001</v>
      </c>
      <c r="T9" s="13">
        <f t="shared" si="2"/>
        <v>604071.29999999993</v>
      </c>
      <c r="U9" s="13">
        <f t="shared" si="2"/>
        <v>8797.4</v>
      </c>
      <c r="V9" s="13">
        <f t="shared" si="2"/>
        <v>141.1</v>
      </c>
      <c r="W9" s="13">
        <f t="shared" si="2"/>
        <v>226.6</v>
      </c>
      <c r="X9" s="13">
        <f t="shared" si="2"/>
        <v>6990.2</v>
      </c>
      <c r="Y9" s="14">
        <f t="shared" si="2"/>
        <v>49303.600000000006</v>
      </c>
      <c r="Z9" s="13">
        <f t="shared" si="2"/>
        <v>181.60000000000002</v>
      </c>
      <c r="AA9" s="13">
        <f t="shared" si="2"/>
        <v>13.2</v>
      </c>
      <c r="AB9" s="13">
        <f t="shared" si="2"/>
        <v>88.4</v>
      </c>
      <c r="AC9" s="13">
        <f t="shared" si="2"/>
        <v>726.3</v>
      </c>
      <c r="AD9" s="13">
        <f t="shared" si="2"/>
        <v>11486.699999999999</v>
      </c>
      <c r="AE9" s="13">
        <f t="shared" si="2"/>
        <v>120612.1</v>
      </c>
      <c r="AF9" s="13">
        <f t="shared" si="2"/>
        <v>5021.7000000000007</v>
      </c>
      <c r="AG9" s="13">
        <f t="shared" si="2"/>
        <v>6090.5000000000009</v>
      </c>
      <c r="AH9" s="13">
        <f t="shared" si="2"/>
        <v>1862.5</v>
      </c>
      <c r="AI9" s="13">
        <f t="shared" si="2"/>
        <v>4021.7999999999997</v>
      </c>
      <c r="AJ9" s="14">
        <f t="shared" si="2"/>
        <v>9433.7999999999993</v>
      </c>
      <c r="AK9" s="30">
        <f t="shared" si="1"/>
        <v>1359031.9000000001</v>
      </c>
    </row>
    <row r="10" spans="1:37" x14ac:dyDescent="0.25">
      <c r="A10" s="5"/>
      <c r="B10" s="6" t="s">
        <v>36</v>
      </c>
      <c r="C10" s="12">
        <f>+C11+C12+C13</f>
        <v>20350.900000000001</v>
      </c>
      <c r="D10" s="12">
        <f t="shared" ref="D10:AJ10" si="3">+D11+D12+D13</f>
        <v>10069.599999999999</v>
      </c>
      <c r="E10" s="12">
        <f t="shared" si="3"/>
        <v>1.8</v>
      </c>
      <c r="F10" s="12">
        <f t="shared" si="3"/>
        <v>71693.8</v>
      </c>
      <c r="G10" s="12">
        <f t="shared" si="3"/>
        <v>2578.6999999999998</v>
      </c>
      <c r="H10" s="12">
        <f t="shared" si="3"/>
        <v>229538.6</v>
      </c>
      <c r="I10" s="12">
        <f t="shared" si="3"/>
        <v>25299.599999999999</v>
      </c>
      <c r="J10" s="12">
        <f t="shared" si="3"/>
        <v>249.8</v>
      </c>
      <c r="K10" s="12">
        <f t="shared" si="3"/>
        <v>21939.8</v>
      </c>
      <c r="L10" s="12">
        <f t="shared" si="3"/>
        <v>970.6</v>
      </c>
      <c r="M10" s="12">
        <f t="shared" si="3"/>
        <v>20542.5</v>
      </c>
      <c r="N10" s="15">
        <f t="shared" si="3"/>
        <v>65328.2</v>
      </c>
      <c r="O10" s="12">
        <f t="shared" si="3"/>
        <v>6047.5000000000009</v>
      </c>
      <c r="P10" s="12">
        <f t="shared" si="3"/>
        <v>4653.5999999999995</v>
      </c>
      <c r="Q10" s="12">
        <f t="shared" si="3"/>
        <v>4791.2999999999993</v>
      </c>
      <c r="R10" s="12">
        <f t="shared" si="3"/>
        <v>1071.5</v>
      </c>
      <c r="S10" s="12">
        <f t="shared" si="3"/>
        <v>11214.800000000001</v>
      </c>
      <c r="T10" s="12">
        <f t="shared" si="3"/>
        <v>594604.89999999991</v>
      </c>
      <c r="U10" s="12">
        <f t="shared" si="3"/>
        <v>6035.0999999999995</v>
      </c>
      <c r="V10" s="12">
        <f t="shared" si="3"/>
        <v>141.1</v>
      </c>
      <c r="W10" s="12">
        <f t="shared" si="3"/>
        <v>226.6</v>
      </c>
      <c r="X10" s="12">
        <f t="shared" si="3"/>
        <v>6667.2999999999993</v>
      </c>
      <c r="Y10" s="15">
        <f t="shared" si="3"/>
        <v>48193.3</v>
      </c>
      <c r="Z10" s="12">
        <f t="shared" si="3"/>
        <v>168.8</v>
      </c>
      <c r="AA10" s="12">
        <f t="shared" si="3"/>
        <v>12.2</v>
      </c>
      <c r="AB10" s="12">
        <f t="shared" si="3"/>
        <v>85.7</v>
      </c>
      <c r="AC10" s="12">
        <f t="shared" si="3"/>
        <v>725</v>
      </c>
      <c r="AD10" s="12">
        <f t="shared" si="3"/>
        <v>10852.599999999999</v>
      </c>
      <c r="AE10" s="12">
        <f t="shared" si="3"/>
        <v>119251</v>
      </c>
      <c r="AF10" s="12">
        <f t="shared" si="3"/>
        <v>4787.4000000000005</v>
      </c>
      <c r="AG10" s="12">
        <f t="shared" si="3"/>
        <v>6089.4000000000005</v>
      </c>
      <c r="AH10" s="12">
        <f t="shared" si="3"/>
        <v>1862.5</v>
      </c>
      <c r="AI10" s="12">
        <f t="shared" si="3"/>
        <v>3437.4</v>
      </c>
      <c r="AJ10" s="15">
        <f t="shared" si="3"/>
        <v>9243.7999999999993</v>
      </c>
      <c r="AK10" s="31">
        <f t="shared" si="1"/>
        <v>1308726.7</v>
      </c>
    </row>
    <row r="11" spans="1:37" x14ac:dyDescent="0.25">
      <c r="A11" s="5"/>
      <c r="B11" s="6" t="s">
        <v>37</v>
      </c>
      <c r="C11" s="12">
        <v>3618.1</v>
      </c>
      <c r="D11" s="12">
        <v>3201.2</v>
      </c>
      <c r="E11" s="12">
        <v>1.7</v>
      </c>
      <c r="F11" s="12">
        <v>31369.3</v>
      </c>
      <c r="G11" s="12">
        <v>1867</v>
      </c>
      <c r="H11" s="12">
        <v>62554.1</v>
      </c>
      <c r="I11" s="12">
        <v>14303.4</v>
      </c>
      <c r="J11" s="12">
        <v>146</v>
      </c>
      <c r="K11" s="12">
        <v>7177.5</v>
      </c>
      <c r="L11" s="12">
        <v>544.6</v>
      </c>
      <c r="M11" s="12">
        <v>10895.7</v>
      </c>
      <c r="N11" s="15">
        <v>43094.1</v>
      </c>
      <c r="O11" s="12">
        <v>3054.9</v>
      </c>
      <c r="P11" s="12">
        <v>869.8</v>
      </c>
      <c r="Q11" s="12">
        <v>3383.9</v>
      </c>
      <c r="R11" s="12">
        <v>711.1</v>
      </c>
      <c r="S11" s="12">
        <v>8437.1</v>
      </c>
      <c r="T11" s="12">
        <v>2183.6</v>
      </c>
      <c r="U11" s="12">
        <v>3213.5</v>
      </c>
      <c r="V11" s="12">
        <v>79.5</v>
      </c>
      <c r="W11" s="12">
        <v>62.1</v>
      </c>
      <c r="X11" s="12">
        <v>4809</v>
      </c>
      <c r="Y11" s="15">
        <v>21088.9</v>
      </c>
      <c r="Z11" s="12">
        <v>59.1</v>
      </c>
      <c r="AA11" s="12">
        <v>4.5</v>
      </c>
      <c r="AB11" s="12">
        <v>65.099999999999994</v>
      </c>
      <c r="AC11" s="12">
        <v>580.4</v>
      </c>
      <c r="AD11" s="12">
        <v>8622.6</v>
      </c>
      <c r="AE11" s="12">
        <v>75628.800000000003</v>
      </c>
      <c r="AF11" s="12">
        <v>1702.2</v>
      </c>
      <c r="AG11" s="12">
        <v>2353.6999999999998</v>
      </c>
      <c r="AH11" s="12">
        <v>1313.6</v>
      </c>
      <c r="AI11" s="12">
        <v>1628.1</v>
      </c>
      <c r="AJ11" s="15">
        <v>8017.9</v>
      </c>
      <c r="AK11" s="31">
        <f t="shared" si="1"/>
        <v>326642.10000000003</v>
      </c>
    </row>
    <row r="12" spans="1:37" x14ac:dyDescent="0.25">
      <c r="A12" s="5"/>
      <c r="B12" s="6" t="s">
        <v>38</v>
      </c>
      <c r="C12" s="12">
        <v>15413.1</v>
      </c>
      <c r="D12" s="12">
        <v>4988.8999999999996</v>
      </c>
      <c r="E12" s="12">
        <v>0.1</v>
      </c>
      <c r="F12" s="12">
        <v>32308.9</v>
      </c>
      <c r="G12" s="12">
        <v>595.5</v>
      </c>
      <c r="H12" s="12">
        <v>151857.20000000001</v>
      </c>
      <c r="I12" s="12">
        <v>8589.6</v>
      </c>
      <c r="J12" s="12">
        <v>228.5</v>
      </c>
      <c r="K12" s="12">
        <v>17248</v>
      </c>
      <c r="L12" s="12">
        <v>385.1</v>
      </c>
      <c r="M12" s="12">
        <v>7700</v>
      </c>
      <c r="N12" s="15">
        <v>21227.9</v>
      </c>
      <c r="O12" s="12">
        <v>2546.8000000000002</v>
      </c>
      <c r="P12" s="12">
        <v>3422.9</v>
      </c>
      <c r="Q12" s="12">
        <v>1226.5</v>
      </c>
      <c r="R12" s="12">
        <v>347.1</v>
      </c>
      <c r="S12" s="12">
        <v>2489.8000000000002</v>
      </c>
      <c r="T12" s="12">
        <v>582311.6</v>
      </c>
      <c r="U12" s="12">
        <v>5910.4</v>
      </c>
      <c r="V12" s="12">
        <v>47.6</v>
      </c>
      <c r="W12" s="12">
        <v>139</v>
      </c>
      <c r="X12" s="12">
        <v>1557.9</v>
      </c>
      <c r="Y12" s="15">
        <v>22085.200000000001</v>
      </c>
      <c r="Z12" s="12">
        <v>13.9</v>
      </c>
      <c r="AA12" s="12">
        <v>7.1</v>
      </c>
      <c r="AB12" s="12">
        <v>19.399999999999999</v>
      </c>
      <c r="AC12" s="12">
        <v>64.5</v>
      </c>
      <c r="AD12" s="12">
        <v>2537.6999999999998</v>
      </c>
      <c r="AE12" s="12">
        <v>29863.1</v>
      </c>
      <c r="AF12" s="12">
        <v>2837.6</v>
      </c>
      <c r="AG12" s="12">
        <v>3543.9</v>
      </c>
      <c r="AH12" s="12">
        <v>526.9</v>
      </c>
      <c r="AI12" s="12">
        <v>1806.5</v>
      </c>
      <c r="AJ12" s="15">
        <v>1225.9000000000001</v>
      </c>
      <c r="AK12" s="31">
        <f t="shared" si="1"/>
        <v>925074.1</v>
      </c>
    </row>
    <row r="13" spans="1:37" x14ac:dyDescent="0.25">
      <c r="A13" s="5"/>
      <c r="B13" s="6" t="s">
        <v>39</v>
      </c>
      <c r="C13" s="12">
        <v>1319.7</v>
      </c>
      <c r="D13" s="12">
        <v>1879.5</v>
      </c>
      <c r="E13" s="12">
        <v>0</v>
      </c>
      <c r="F13" s="12">
        <v>8015.6</v>
      </c>
      <c r="G13" s="12">
        <v>116.2</v>
      </c>
      <c r="H13" s="12">
        <v>15127.3</v>
      </c>
      <c r="I13" s="12">
        <v>2406.6</v>
      </c>
      <c r="J13" s="12">
        <v>-124.7</v>
      </c>
      <c r="K13" s="12">
        <v>-2485.6999999999998</v>
      </c>
      <c r="L13" s="12">
        <v>40.9</v>
      </c>
      <c r="M13" s="12">
        <v>1946.8</v>
      </c>
      <c r="N13" s="15">
        <v>1006.2</v>
      </c>
      <c r="O13" s="12">
        <v>445.8</v>
      </c>
      <c r="P13" s="12">
        <v>360.9</v>
      </c>
      <c r="Q13" s="12">
        <v>180.9</v>
      </c>
      <c r="R13" s="12">
        <v>13.3</v>
      </c>
      <c r="S13" s="12">
        <v>287.89999999999998</v>
      </c>
      <c r="T13" s="12">
        <v>10109.700000000001</v>
      </c>
      <c r="U13" s="12">
        <v>-3088.8</v>
      </c>
      <c r="V13" s="12">
        <v>14</v>
      </c>
      <c r="W13" s="12">
        <v>25.5</v>
      </c>
      <c r="X13" s="12">
        <v>300.39999999999998</v>
      </c>
      <c r="Y13" s="15">
        <v>5019.2</v>
      </c>
      <c r="Z13" s="12">
        <v>95.8</v>
      </c>
      <c r="AA13" s="12">
        <v>0.6</v>
      </c>
      <c r="AB13" s="12">
        <v>1.2</v>
      </c>
      <c r="AC13" s="12">
        <v>80.099999999999994</v>
      </c>
      <c r="AD13" s="12">
        <v>-307.7</v>
      </c>
      <c r="AE13" s="12">
        <v>13759.1</v>
      </c>
      <c r="AF13" s="12">
        <v>247.6</v>
      </c>
      <c r="AG13" s="12">
        <v>191.8</v>
      </c>
      <c r="AH13" s="12">
        <v>22</v>
      </c>
      <c r="AI13" s="12">
        <v>2.8</v>
      </c>
      <c r="AJ13" s="15">
        <v>0</v>
      </c>
      <c r="AK13" s="31">
        <f t="shared" si="1"/>
        <v>57010.5</v>
      </c>
    </row>
    <row r="14" spans="1:37" x14ac:dyDescent="0.25">
      <c r="A14" s="5"/>
      <c r="B14" s="6" t="s">
        <v>31</v>
      </c>
      <c r="C14" s="12">
        <f>+C15+C16</f>
        <v>0</v>
      </c>
      <c r="D14" s="12">
        <f t="shared" ref="D14:AJ14" si="4">+D15+D16</f>
        <v>18</v>
      </c>
      <c r="E14" s="12">
        <f t="shared" si="4"/>
        <v>0</v>
      </c>
      <c r="F14" s="12">
        <f t="shared" si="4"/>
        <v>0</v>
      </c>
      <c r="G14" s="12">
        <f t="shared" si="4"/>
        <v>0</v>
      </c>
      <c r="H14" s="12">
        <f t="shared" si="4"/>
        <v>1984.6</v>
      </c>
      <c r="I14" s="12">
        <f t="shared" si="4"/>
        <v>0</v>
      </c>
      <c r="J14" s="12">
        <f t="shared" si="4"/>
        <v>2.7</v>
      </c>
      <c r="K14" s="12">
        <f t="shared" si="4"/>
        <v>389.6</v>
      </c>
      <c r="L14" s="12">
        <f t="shared" si="4"/>
        <v>0</v>
      </c>
      <c r="M14" s="12">
        <f t="shared" si="4"/>
        <v>0</v>
      </c>
      <c r="N14" s="15">
        <f t="shared" si="4"/>
        <v>0</v>
      </c>
      <c r="O14" s="12">
        <f t="shared" si="4"/>
        <v>0</v>
      </c>
      <c r="P14" s="12">
        <f t="shared" si="4"/>
        <v>0</v>
      </c>
      <c r="Q14" s="12">
        <f t="shared" si="4"/>
        <v>0</v>
      </c>
      <c r="R14" s="12">
        <f t="shared" si="4"/>
        <v>0</v>
      </c>
      <c r="S14" s="12">
        <f t="shared" si="4"/>
        <v>0</v>
      </c>
      <c r="T14" s="12">
        <f t="shared" si="4"/>
        <v>0</v>
      </c>
      <c r="U14" s="12">
        <f t="shared" si="4"/>
        <v>0</v>
      </c>
      <c r="V14" s="12">
        <f t="shared" si="4"/>
        <v>0</v>
      </c>
      <c r="W14" s="12">
        <f t="shared" si="4"/>
        <v>0</v>
      </c>
      <c r="X14" s="12">
        <f t="shared" si="4"/>
        <v>152.6</v>
      </c>
      <c r="Y14" s="15">
        <f t="shared" si="4"/>
        <v>0</v>
      </c>
      <c r="Z14" s="12">
        <f t="shared" si="4"/>
        <v>0</v>
      </c>
      <c r="AA14" s="12">
        <f t="shared" si="4"/>
        <v>0</v>
      </c>
      <c r="AB14" s="12">
        <f t="shared" si="4"/>
        <v>0</v>
      </c>
      <c r="AC14" s="12">
        <f t="shared" si="4"/>
        <v>1.3</v>
      </c>
      <c r="AD14" s="12">
        <f t="shared" si="4"/>
        <v>54.4</v>
      </c>
      <c r="AE14" s="12">
        <f t="shared" si="4"/>
        <v>0</v>
      </c>
      <c r="AF14" s="12">
        <f t="shared" si="4"/>
        <v>4</v>
      </c>
      <c r="AG14" s="12">
        <f t="shared" si="4"/>
        <v>0</v>
      </c>
      <c r="AH14" s="12">
        <f t="shared" si="4"/>
        <v>0</v>
      </c>
      <c r="AI14" s="12">
        <f t="shared" si="4"/>
        <v>583.79999999999995</v>
      </c>
      <c r="AJ14" s="15">
        <f t="shared" si="4"/>
        <v>0</v>
      </c>
      <c r="AK14" s="31">
        <f t="shared" si="1"/>
        <v>3191</v>
      </c>
    </row>
    <row r="15" spans="1:37" x14ac:dyDescent="0.25">
      <c r="A15" s="5"/>
      <c r="B15" s="6" t="s">
        <v>40</v>
      </c>
      <c r="C15" s="12">
        <v>0</v>
      </c>
      <c r="D15" s="12">
        <v>18</v>
      </c>
      <c r="E15" s="12">
        <v>0</v>
      </c>
      <c r="F15" s="12">
        <v>0</v>
      </c>
      <c r="G15" s="12">
        <v>0</v>
      </c>
      <c r="H15" s="12">
        <v>1984.6</v>
      </c>
      <c r="I15" s="12">
        <v>0</v>
      </c>
      <c r="J15" s="12">
        <v>2.7</v>
      </c>
      <c r="K15" s="12">
        <v>389.6</v>
      </c>
      <c r="L15" s="12">
        <v>0</v>
      </c>
      <c r="M15" s="12">
        <v>0</v>
      </c>
      <c r="N15" s="15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152.6</v>
      </c>
      <c r="Y15" s="15">
        <v>0</v>
      </c>
      <c r="Z15" s="12">
        <v>0</v>
      </c>
      <c r="AA15" s="12">
        <v>0</v>
      </c>
      <c r="AB15" s="12">
        <v>0</v>
      </c>
      <c r="AC15" s="12">
        <v>1.3</v>
      </c>
      <c r="AD15" s="12">
        <v>0.5</v>
      </c>
      <c r="AE15" s="12">
        <v>0</v>
      </c>
      <c r="AF15" s="12">
        <v>4</v>
      </c>
      <c r="AG15" s="12">
        <v>0</v>
      </c>
      <c r="AH15" s="12">
        <v>0</v>
      </c>
      <c r="AI15" s="12">
        <v>583.79999999999995</v>
      </c>
      <c r="AJ15" s="15">
        <v>0</v>
      </c>
      <c r="AK15" s="31">
        <f t="shared" si="1"/>
        <v>3137.1000000000004</v>
      </c>
    </row>
    <row r="16" spans="1:37" x14ac:dyDescent="0.25">
      <c r="A16" s="5"/>
      <c r="B16" s="6" t="s">
        <v>41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5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5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53.9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5">
        <v>0</v>
      </c>
      <c r="AK16" s="31">
        <f t="shared" si="1"/>
        <v>53.9</v>
      </c>
    </row>
    <row r="17" spans="1:37" x14ac:dyDescent="0.25">
      <c r="A17" s="5"/>
      <c r="B17" s="6" t="s">
        <v>32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5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5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5">
        <v>0</v>
      </c>
      <c r="AK17" s="31">
        <f t="shared" si="1"/>
        <v>0</v>
      </c>
    </row>
    <row r="18" spans="1:37" x14ac:dyDescent="0.25">
      <c r="A18" s="5"/>
      <c r="B18" s="6" t="s">
        <v>42</v>
      </c>
      <c r="C18" s="12">
        <v>0</v>
      </c>
      <c r="D18" s="12">
        <v>300</v>
      </c>
      <c r="E18" s="12">
        <v>0.1</v>
      </c>
      <c r="F18" s="12">
        <v>7479.6</v>
      </c>
      <c r="G18" s="12">
        <v>15.8</v>
      </c>
      <c r="H18" s="12">
        <v>17527.5</v>
      </c>
      <c r="I18" s="12">
        <v>0</v>
      </c>
      <c r="J18" s="12">
        <v>1.2</v>
      </c>
      <c r="K18" s="12">
        <v>3821.3</v>
      </c>
      <c r="L18" s="12">
        <v>4.2</v>
      </c>
      <c r="M18" s="12">
        <v>387.3</v>
      </c>
      <c r="N18" s="15">
        <v>1509</v>
      </c>
      <c r="O18" s="12">
        <v>0</v>
      </c>
      <c r="P18" s="12">
        <v>171.6</v>
      </c>
      <c r="Q18" s="12">
        <v>0</v>
      </c>
      <c r="R18" s="12">
        <v>8</v>
      </c>
      <c r="S18" s="12">
        <v>0</v>
      </c>
      <c r="T18" s="12">
        <v>9466.4</v>
      </c>
      <c r="U18" s="12">
        <v>2762.3</v>
      </c>
      <c r="V18" s="12">
        <v>0</v>
      </c>
      <c r="W18" s="12">
        <v>0</v>
      </c>
      <c r="X18" s="12">
        <v>170.3</v>
      </c>
      <c r="Y18" s="15">
        <v>1110.3</v>
      </c>
      <c r="Z18" s="12">
        <v>12.8</v>
      </c>
      <c r="AA18" s="12">
        <v>1</v>
      </c>
      <c r="AB18" s="12">
        <v>2.7</v>
      </c>
      <c r="AC18" s="12">
        <v>0</v>
      </c>
      <c r="AD18" s="12">
        <v>579.70000000000005</v>
      </c>
      <c r="AE18" s="12">
        <v>1361.1</v>
      </c>
      <c r="AF18" s="12">
        <v>230.3</v>
      </c>
      <c r="AG18" s="12">
        <v>1.1000000000000001</v>
      </c>
      <c r="AH18" s="12">
        <v>0</v>
      </c>
      <c r="AI18" s="12">
        <v>0.6</v>
      </c>
      <c r="AJ18" s="15">
        <v>190</v>
      </c>
      <c r="AK18" s="31">
        <f t="shared" si="1"/>
        <v>47114.200000000004</v>
      </c>
    </row>
    <row r="19" spans="1:37" ht="7.15" customHeight="1" x14ac:dyDescent="0.25">
      <c r="A19" s="5"/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5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5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5"/>
      <c r="AK19" s="31"/>
    </row>
    <row r="20" spans="1:37" x14ac:dyDescent="0.25">
      <c r="A20" s="3" t="s">
        <v>43</v>
      </c>
      <c r="B20" s="4" t="s">
        <v>44</v>
      </c>
      <c r="C20" s="13">
        <f>+C3-C9</f>
        <v>9011.9000000000015</v>
      </c>
      <c r="D20" s="13">
        <f t="shared" ref="D20:AJ20" si="5">+D3-D9</f>
        <v>1825.7000000000025</v>
      </c>
      <c r="E20" s="13">
        <f t="shared" si="5"/>
        <v>-0.10000000000000009</v>
      </c>
      <c r="F20" s="13">
        <f t="shared" si="5"/>
        <v>-24522.200000000012</v>
      </c>
      <c r="G20" s="13">
        <f t="shared" si="5"/>
        <v>1187.5</v>
      </c>
      <c r="H20" s="13">
        <f t="shared" si="5"/>
        <v>-41786.799999999988</v>
      </c>
      <c r="I20" s="13">
        <f t="shared" si="5"/>
        <v>-606</v>
      </c>
      <c r="J20" s="13">
        <f t="shared" si="5"/>
        <v>-90.5</v>
      </c>
      <c r="K20" s="13">
        <f t="shared" si="5"/>
        <v>-5277.0999999999985</v>
      </c>
      <c r="L20" s="13">
        <f t="shared" si="5"/>
        <v>-264.20000000000005</v>
      </c>
      <c r="M20" s="13">
        <f t="shared" si="5"/>
        <v>-1260.5</v>
      </c>
      <c r="N20" s="14">
        <f t="shared" si="5"/>
        <v>-5845.2999999999884</v>
      </c>
      <c r="O20" s="13">
        <f t="shared" si="5"/>
        <v>1657.8999999999987</v>
      </c>
      <c r="P20" s="13">
        <f t="shared" si="5"/>
        <v>2625.3999999999996</v>
      </c>
      <c r="Q20" s="13">
        <f t="shared" si="5"/>
        <v>-498.29999999999927</v>
      </c>
      <c r="R20" s="13">
        <f t="shared" si="5"/>
        <v>263.10000000000014</v>
      </c>
      <c r="S20" s="13">
        <f t="shared" si="5"/>
        <v>2964.6000000000004</v>
      </c>
      <c r="T20" s="13">
        <f t="shared" si="5"/>
        <v>-15726.999999999884</v>
      </c>
      <c r="U20" s="13">
        <f t="shared" si="5"/>
        <v>-607.60000000000036</v>
      </c>
      <c r="V20" s="13">
        <f t="shared" si="5"/>
        <v>-23.200000000000003</v>
      </c>
      <c r="W20" s="13">
        <f t="shared" si="5"/>
        <v>185.50000000000003</v>
      </c>
      <c r="X20" s="13">
        <f t="shared" si="5"/>
        <v>40.899999999999636</v>
      </c>
      <c r="Y20" s="14">
        <f t="shared" si="5"/>
        <v>10573.599999999991</v>
      </c>
      <c r="Z20" s="13">
        <f t="shared" si="5"/>
        <v>1143</v>
      </c>
      <c r="AA20" s="13">
        <f t="shared" si="5"/>
        <v>9.2000000000000028</v>
      </c>
      <c r="AB20" s="13">
        <f t="shared" si="5"/>
        <v>-6.0000000000000142</v>
      </c>
      <c r="AC20" s="13">
        <f t="shared" si="5"/>
        <v>-119.39999999999998</v>
      </c>
      <c r="AD20" s="13">
        <f t="shared" si="5"/>
        <v>-271.60000000000036</v>
      </c>
      <c r="AE20" s="13">
        <f t="shared" si="5"/>
        <v>-10007.900000000009</v>
      </c>
      <c r="AF20" s="13">
        <f t="shared" si="5"/>
        <v>459.99999999999909</v>
      </c>
      <c r="AG20" s="13">
        <f t="shared" si="5"/>
        <v>290.99999999999909</v>
      </c>
      <c r="AH20" s="13">
        <f t="shared" si="5"/>
        <v>585.09999999999991</v>
      </c>
      <c r="AI20" s="13">
        <f t="shared" si="5"/>
        <v>162.20000000000027</v>
      </c>
      <c r="AJ20" s="14">
        <f t="shared" si="5"/>
        <v>-287.29999999999927</v>
      </c>
      <c r="AK20" s="30">
        <f t="shared" si="1"/>
        <v>-74214.399999999892</v>
      </c>
    </row>
    <row r="21" spans="1:37" ht="7.9" customHeight="1" x14ac:dyDescent="0.25">
      <c r="A21" s="5"/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5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5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5"/>
      <c r="AK21" s="31"/>
    </row>
    <row r="22" spans="1:37" x14ac:dyDescent="0.25">
      <c r="A22" s="3" t="s">
        <v>45</v>
      </c>
      <c r="B22" s="4" t="s">
        <v>46</v>
      </c>
      <c r="C22" s="13">
        <f>+C23+C24</f>
        <v>0</v>
      </c>
      <c r="D22" s="13">
        <f t="shared" ref="D22:AJ22" si="6">+D23+D24</f>
        <v>2652.7999999999997</v>
      </c>
      <c r="E22" s="13">
        <f t="shared" si="6"/>
        <v>0</v>
      </c>
      <c r="F22" s="13">
        <f t="shared" si="6"/>
        <v>60119.1</v>
      </c>
      <c r="G22" s="13">
        <f t="shared" si="6"/>
        <v>15214.7</v>
      </c>
      <c r="H22" s="13">
        <f t="shared" si="6"/>
        <v>17508.2</v>
      </c>
      <c r="I22" s="13">
        <f t="shared" si="6"/>
        <v>0</v>
      </c>
      <c r="J22" s="13">
        <f t="shared" si="6"/>
        <v>7.6</v>
      </c>
      <c r="K22" s="13">
        <f t="shared" si="6"/>
        <v>4461</v>
      </c>
      <c r="L22" s="13">
        <f t="shared" si="6"/>
        <v>215</v>
      </c>
      <c r="M22" s="13">
        <f t="shared" si="6"/>
        <v>1180.5</v>
      </c>
      <c r="N22" s="14">
        <f t="shared" si="6"/>
        <v>606.1</v>
      </c>
      <c r="O22" s="13">
        <f t="shared" si="6"/>
        <v>0</v>
      </c>
      <c r="P22" s="13">
        <f t="shared" si="6"/>
        <v>2987.6</v>
      </c>
      <c r="Q22" s="13">
        <f t="shared" si="6"/>
        <v>150</v>
      </c>
      <c r="R22" s="13">
        <f t="shared" si="6"/>
        <v>151.30000000000001</v>
      </c>
      <c r="S22" s="13">
        <f t="shared" si="6"/>
        <v>2063.6</v>
      </c>
      <c r="T22" s="13">
        <f t="shared" si="6"/>
        <v>18266.399999999998</v>
      </c>
      <c r="U22" s="13">
        <f t="shared" si="6"/>
        <v>141.80000000000001</v>
      </c>
      <c r="V22" s="13">
        <f t="shared" si="6"/>
        <v>76</v>
      </c>
      <c r="W22" s="13">
        <f t="shared" si="6"/>
        <v>0</v>
      </c>
      <c r="X22" s="13">
        <f t="shared" si="6"/>
        <v>94.6</v>
      </c>
      <c r="Y22" s="14">
        <f t="shared" si="6"/>
        <v>5926.4</v>
      </c>
      <c r="Z22" s="13">
        <f t="shared" si="6"/>
        <v>95.8</v>
      </c>
      <c r="AA22" s="13">
        <f t="shared" si="6"/>
        <v>0.8</v>
      </c>
      <c r="AB22" s="13">
        <f t="shared" si="6"/>
        <v>1.9</v>
      </c>
      <c r="AC22" s="13">
        <f t="shared" si="6"/>
        <v>1.5</v>
      </c>
      <c r="AD22" s="13">
        <f t="shared" si="6"/>
        <v>192.20000000000002</v>
      </c>
      <c r="AE22" s="13">
        <f t="shared" si="6"/>
        <v>12161.7</v>
      </c>
      <c r="AF22" s="13">
        <f t="shared" si="6"/>
        <v>134.69999999999999</v>
      </c>
      <c r="AG22" s="13">
        <f t="shared" si="6"/>
        <v>102.4</v>
      </c>
      <c r="AH22" s="13">
        <f t="shared" si="6"/>
        <v>0</v>
      </c>
      <c r="AI22" s="13">
        <f t="shared" si="6"/>
        <v>90.8</v>
      </c>
      <c r="AJ22" s="14">
        <f t="shared" si="6"/>
        <v>4500</v>
      </c>
      <c r="AK22" s="30">
        <f t="shared" si="1"/>
        <v>149104.50000000003</v>
      </c>
    </row>
    <row r="23" spans="1:37" x14ac:dyDescent="0.25">
      <c r="A23" s="5"/>
      <c r="B23" s="6" t="s">
        <v>47</v>
      </c>
      <c r="C23" s="12">
        <v>0</v>
      </c>
      <c r="D23" s="12">
        <v>244.7</v>
      </c>
      <c r="E23" s="12">
        <v>0</v>
      </c>
      <c r="F23" s="12">
        <v>3177.2</v>
      </c>
      <c r="G23" s="12">
        <v>0</v>
      </c>
      <c r="H23" s="12">
        <v>17508.2</v>
      </c>
      <c r="I23" s="12">
        <v>0</v>
      </c>
      <c r="J23" s="12">
        <v>7.6</v>
      </c>
      <c r="K23" s="12">
        <v>585</v>
      </c>
      <c r="L23" s="12">
        <v>0</v>
      </c>
      <c r="M23" s="12">
        <v>0</v>
      </c>
      <c r="N23" s="15">
        <v>294.10000000000002</v>
      </c>
      <c r="O23" s="12">
        <v>0</v>
      </c>
      <c r="P23" s="12">
        <v>1882.6</v>
      </c>
      <c r="Q23" s="12">
        <v>0</v>
      </c>
      <c r="R23" s="12">
        <v>13.3</v>
      </c>
      <c r="S23" s="12">
        <v>287.10000000000002</v>
      </c>
      <c r="T23" s="12">
        <v>60.8</v>
      </c>
      <c r="U23" s="12">
        <v>141.80000000000001</v>
      </c>
      <c r="V23" s="12">
        <v>4.0999999999999996</v>
      </c>
      <c r="W23" s="12">
        <v>0</v>
      </c>
      <c r="X23" s="12">
        <v>69.599999999999994</v>
      </c>
      <c r="Y23" s="15">
        <v>4426.3999999999996</v>
      </c>
      <c r="Z23" s="12">
        <v>95.8</v>
      </c>
      <c r="AA23" s="12">
        <v>0</v>
      </c>
      <c r="AB23" s="12">
        <v>1.9</v>
      </c>
      <c r="AC23" s="12">
        <v>0</v>
      </c>
      <c r="AD23" s="12">
        <v>33.9</v>
      </c>
      <c r="AE23" s="12">
        <v>6508.3</v>
      </c>
      <c r="AF23" s="12">
        <v>36.200000000000003</v>
      </c>
      <c r="AG23" s="12">
        <v>40</v>
      </c>
      <c r="AH23" s="12">
        <v>0</v>
      </c>
      <c r="AI23" s="12">
        <v>0</v>
      </c>
      <c r="AJ23" s="15">
        <v>0</v>
      </c>
      <c r="AK23" s="31">
        <f t="shared" si="1"/>
        <v>35418.599999999984</v>
      </c>
    </row>
    <row r="24" spans="1:37" x14ac:dyDescent="0.25">
      <c r="A24" s="5"/>
      <c r="B24" s="6" t="s">
        <v>48</v>
      </c>
      <c r="C24" s="12">
        <v>0</v>
      </c>
      <c r="D24" s="12">
        <v>2408.1</v>
      </c>
      <c r="E24" s="12">
        <v>0</v>
      </c>
      <c r="F24" s="12">
        <v>56941.9</v>
      </c>
      <c r="G24" s="12">
        <v>15214.7</v>
      </c>
      <c r="H24" s="12">
        <v>0</v>
      </c>
      <c r="I24" s="12">
        <v>0</v>
      </c>
      <c r="J24" s="12">
        <v>0</v>
      </c>
      <c r="K24" s="12">
        <v>3876</v>
      </c>
      <c r="L24" s="12">
        <v>215</v>
      </c>
      <c r="M24" s="12">
        <v>1180.5</v>
      </c>
      <c r="N24" s="15">
        <v>312</v>
      </c>
      <c r="O24" s="12">
        <v>0</v>
      </c>
      <c r="P24" s="12">
        <v>1105</v>
      </c>
      <c r="Q24" s="12">
        <v>150</v>
      </c>
      <c r="R24" s="12">
        <v>138</v>
      </c>
      <c r="S24" s="12">
        <v>1776.5</v>
      </c>
      <c r="T24" s="12">
        <v>18205.599999999999</v>
      </c>
      <c r="U24" s="12">
        <v>0</v>
      </c>
      <c r="V24" s="12">
        <v>71.900000000000006</v>
      </c>
      <c r="W24" s="12">
        <v>0</v>
      </c>
      <c r="X24" s="12">
        <v>25</v>
      </c>
      <c r="Y24" s="15">
        <v>1500</v>
      </c>
      <c r="Z24" s="12">
        <v>0</v>
      </c>
      <c r="AA24" s="12">
        <v>0.8</v>
      </c>
      <c r="AB24" s="12">
        <v>0</v>
      </c>
      <c r="AC24" s="12">
        <v>1.5</v>
      </c>
      <c r="AD24" s="12">
        <v>158.30000000000001</v>
      </c>
      <c r="AE24" s="12">
        <v>5653.4</v>
      </c>
      <c r="AF24" s="12">
        <v>98.5</v>
      </c>
      <c r="AG24" s="12">
        <v>62.4</v>
      </c>
      <c r="AH24" s="12">
        <v>0</v>
      </c>
      <c r="AI24" s="12">
        <v>90.8</v>
      </c>
      <c r="AJ24" s="15">
        <v>4500</v>
      </c>
      <c r="AK24" s="31">
        <f t="shared" si="1"/>
        <v>113685.89999999998</v>
      </c>
    </row>
    <row r="25" spans="1:37" ht="6" customHeight="1" x14ac:dyDescent="0.25">
      <c r="A25" s="5"/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5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5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5"/>
      <c r="AK25" s="31"/>
    </row>
    <row r="26" spans="1:37" x14ac:dyDescent="0.25">
      <c r="A26" s="3" t="s">
        <v>49</v>
      </c>
      <c r="B26" s="4" t="s">
        <v>50</v>
      </c>
      <c r="C26" s="13">
        <f>+C27+C28</f>
        <v>1585.8</v>
      </c>
      <c r="D26" s="13">
        <f t="shared" ref="D26:AJ26" si="7">+D27+D28</f>
        <v>4407.5</v>
      </c>
      <c r="E26" s="13">
        <f t="shared" si="7"/>
        <v>0</v>
      </c>
      <c r="F26" s="13">
        <f t="shared" si="7"/>
        <v>90062.8</v>
      </c>
      <c r="G26" s="13">
        <f t="shared" si="7"/>
        <v>25634</v>
      </c>
      <c r="H26" s="13">
        <f t="shared" si="7"/>
        <v>38468.699999999997</v>
      </c>
      <c r="I26" s="13">
        <f t="shared" si="7"/>
        <v>4471.5</v>
      </c>
      <c r="J26" s="13">
        <f t="shared" si="7"/>
        <v>139.80000000000001</v>
      </c>
      <c r="K26" s="13">
        <f t="shared" si="7"/>
        <v>6060.7</v>
      </c>
      <c r="L26" s="13">
        <f t="shared" si="7"/>
        <v>382.3</v>
      </c>
      <c r="M26" s="13">
        <f t="shared" si="7"/>
        <v>6337.9</v>
      </c>
      <c r="N26" s="14">
        <f t="shared" si="7"/>
        <v>747.2</v>
      </c>
      <c r="O26" s="13">
        <f t="shared" si="7"/>
        <v>288</v>
      </c>
      <c r="P26" s="13">
        <f t="shared" si="7"/>
        <v>2770.6</v>
      </c>
      <c r="Q26" s="13">
        <f t="shared" si="7"/>
        <v>271.3</v>
      </c>
      <c r="R26" s="13">
        <f t="shared" si="7"/>
        <v>113.3</v>
      </c>
      <c r="S26" s="13">
        <f t="shared" si="7"/>
        <v>2899.4</v>
      </c>
      <c r="T26" s="13">
        <f t="shared" si="7"/>
        <v>116864.2</v>
      </c>
      <c r="U26" s="13">
        <f t="shared" si="7"/>
        <v>3663.9</v>
      </c>
      <c r="V26" s="13">
        <f t="shared" si="7"/>
        <v>12</v>
      </c>
      <c r="W26" s="13">
        <f t="shared" si="7"/>
        <v>0</v>
      </c>
      <c r="X26" s="13">
        <f t="shared" si="7"/>
        <v>90.6</v>
      </c>
      <c r="Y26" s="14">
        <f t="shared" si="7"/>
        <v>7687.5</v>
      </c>
      <c r="Z26" s="13">
        <f t="shared" si="7"/>
        <v>2.2000000000000002</v>
      </c>
      <c r="AA26" s="13">
        <f t="shared" si="7"/>
        <v>0</v>
      </c>
      <c r="AB26" s="13">
        <f t="shared" si="7"/>
        <v>2.8</v>
      </c>
      <c r="AC26" s="13">
        <f t="shared" si="7"/>
        <v>8.6</v>
      </c>
      <c r="AD26" s="13">
        <f t="shared" si="7"/>
        <v>709.3</v>
      </c>
      <c r="AE26" s="13">
        <f t="shared" si="7"/>
        <v>12835.8</v>
      </c>
      <c r="AF26" s="13">
        <f t="shared" si="7"/>
        <v>1111.5</v>
      </c>
      <c r="AG26" s="13">
        <f t="shared" si="7"/>
        <v>184.2</v>
      </c>
      <c r="AH26" s="13">
        <f t="shared" si="7"/>
        <v>71</v>
      </c>
      <c r="AI26" s="13">
        <f t="shared" si="7"/>
        <v>428.5</v>
      </c>
      <c r="AJ26" s="14">
        <f t="shared" si="7"/>
        <v>5389.4</v>
      </c>
      <c r="AK26" s="30">
        <f t="shared" si="1"/>
        <v>333702.29999999993</v>
      </c>
    </row>
    <row r="27" spans="1:37" x14ac:dyDescent="0.25">
      <c r="A27" s="5"/>
      <c r="B27" s="6" t="s">
        <v>51</v>
      </c>
      <c r="C27" s="12">
        <v>1585.8</v>
      </c>
      <c r="D27" s="12">
        <v>4407.5</v>
      </c>
      <c r="E27" s="12">
        <v>0</v>
      </c>
      <c r="F27" s="12">
        <v>90062.8</v>
      </c>
      <c r="G27" s="12">
        <v>25634</v>
      </c>
      <c r="H27" s="12">
        <v>38468.699999999997</v>
      </c>
      <c r="I27" s="12">
        <v>4471.5</v>
      </c>
      <c r="J27" s="12">
        <v>139.80000000000001</v>
      </c>
      <c r="K27" s="12">
        <v>6060.7</v>
      </c>
      <c r="L27" s="12">
        <v>382.3</v>
      </c>
      <c r="M27" s="12">
        <v>6337.9</v>
      </c>
      <c r="N27" s="15">
        <v>747.2</v>
      </c>
      <c r="O27" s="12">
        <v>288</v>
      </c>
      <c r="P27" s="12">
        <v>2770.6</v>
      </c>
      <c r="Q27" s="12">
        <v>271.3</v>
      </c>
      <c r="R27" s="12">
        <v>113.3</v>
      </c>
      <c r="S27" s="12">
        <v>2899.4</v>
      </c>
      <c r="T27" s="12">
        <v>116864.2</v>
      </c>
      <c r="U27" s="12">
        <v>3663.9</v>
      </c>
      <c r="V27" s="12">
        <v>12</v>
      </c>
      <c r="W27" s="12">
        <v>0</v>
      </c>
      <c r="X27" s="12">
        <v>90.6</v>
      </c>
      <c r="Y27" s="15">
        <v>7687.5</v>
      </c>
      <c r="Z27" s="12">
        <v>2.2000000000000002</v>
      </c>
      <c r="AA27" s="12">
        <v>0</v>
      </c>
      <c r="AB27" s="12">
        <v>2.8</v>
      </c>
      <c r="AC27" s="12">
        <v>8.6</v>
      </c>
      <c r="AD27" s="12">
        <v>709.3</v>
      </c>
      <c r="AE27" s="12">
        <v>12835.8</v>
      </c>
      <c r="AF27" s="12">
        <v>1111.5</v>
      </c>
      <c r="AG27" s="12">
        <v>184.2</v>
      </c>
      <c r="AH27" s="12">
        <v>71</v>
      </c>
      <c r="AI27" s="12">
        <v>428.5</v>
      </c>
      <c r="AJ27" s="15">
        <v>5389.4</v>
      </c>
      <c r="AK27" s="31">
        <f t="shared" si="1"/>
        <v>333702.29999999993</v>
      </c>
    </row>
    <row r="28" spans="1:37" x14ac:dyDescent="0.25">
      <c r="A28" s="5"/>
      <c r="B28" s="6" t="s">
        <v>48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5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5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5">
        <v>0</v>
      </c>
      <c r="AK28" s="31">
        <f t="shared" si="1"/>
        <v>0</v>
      </c>
    </row>
    <row r="29" spans="1:37" ht="6.4" customHeight="1" x14ac:dyDescent="0.25">
      <c r="A29" s="5"/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5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5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5"/>
      <c r="AK29" s="31"/>
    </row>
    <row r="30" spans="1:37" x14ac:dyDescent="0.25">
      <c r="A30" s="3" t="s">
        <v>52</v>
      </c>
      <c r="B30" s="4" t="s">
        <v>53</v>
      </c>
      <c r="C30" s="13">
        <f>C3+C22</f>
        <v>29362.800000000003</v>
      </c>
      <c r="D30" s="13">
        <f t="shared" ref="D30:AJ30" si="8">D3+D22</f>
        <v>14866.1</v>
      </c>
      <c r="E30" s="13">
        <f t="shared" si="8"/>
        <v>1.8</v>
      </c>
      <c r="F30" s="13">
        <f t="shared" si="8"/>
        <v>114770.29999999999</v>
      </c>
      <c r="G30" s="13">
        <f t="shared" si="8"/>
        <v>18996.7</v>
      </c>
      <c r="H30" s="13">
        <f t="shared" si="8"/>
        <v>224772.10000000003</v>
      </c>
      <c r="I30" s="13">
        <f t="shared" si="8"/>
        <v>24693.599999999999</v>
      </c>
      <c r="J30" s="13">
        <f t="shared" si="8"/>
        <v>170.79999999999998</v>
      </c>
      <c r="K30" s="13">
        <f t="shared" si="8"/>
        <v>25334.6</v>
      </c>
      <c r="L30" s="13">
        <f t="shared" si="8"/>
        <v>925.6</v>
      </c>
      <c r="M30" s="13">
        <f t="shared" si="8"/>
        <v>20849.8</v>
      </c>
      <c r="N30" s="14">
        <f t="shared" si="8"/>
        <v>61598.000000000007</v>
      </c>
      <c r="O30" s="13">
        <f t="shared" si="8"/>
        <v>7705.4</v>
      </c>
      <c r="P30" s="13">
        <f t="shared" si="8"/>
        <v>10438.199999999999</v>
      </c>
      <c r="Q30" s="13">
        <f t="shared" si="8"/>
        <v>4443</v>
      </c>
      <c r="R30" s="13">
        <f t="shared" si="8"/>
        <v>1493.9</v>
      </c>
      <c r="S30" s="13">
        <f t="shared" si="8"/>
        <v>16243.000000000002</v>
      </c>
      <c r="T30" s="13">
        <f t="shared" si="8"/>
        <v>606610.70000000007</v>
      </c>
      <c r="U30" s="13">
        <f t="shared" si="8"/>
        <v>8331.5999999999985</v>
      </c>
      <c r="V30" s="13">
        <f t="shared" si="8"/>
        <v>193.89999999999998</v>
      </c>
      <c r="W30" s="13">
        <f t="shared" si="8"/>
        <v>412.1</v>
      </c>
      <c r="X30" s="13">
        <f t="shared" si="8"/>
        <v>7125.7</v>
      </c>
      <c r="Y30" s="14">
        <f t="shared" si="8"/>
        <v>65803.599999999991</v>
      </c>
      <c r="Z30" s="13">
        <f t="shared" si="8"/>
        <v>1420.3999999999999</v>
      </c>
      <c r="AA30" s="13">
        <f t="shared" si="8"/>
        <v>23.200000000000003</v>
      </c>
      <c r="AB30" s="13">
        <f t="shared" si="8"/>
        <v>84.3</v>
      </c>
      <c r="AC30" s="13">
        <f t="shared" si="8"/>
        <v>608.4</v>
      </c>
      <c r="AD30" s="13">
        <f t="shared" si="8"/>
        <v>11407.3</v>
      </c>
      <c r="AE30" s="13">
        <f t="shared" si="8"/>
        <v>122765.9</v>
      </c>
      <c r="AF30" s="13">
        <f t="shared" si="8"/>
        <v>5616.4</v>
      </c>
      <c r="AG30" s="13">
        <f t="shared" si="8"/>
        <v>6483.9</v>
      </c>
      <c r="AH30" s="13">
        <f t="shared" si="8"/>
        <v>2447.6</v>
      </c>
      <c r="AI30" s="13">
        <f t="shared" si="8"/>
        <v>4274.8</v>
      </c>
      <c r="AJ30" s="14">
        <f t="shared" si="8"/>
        <v>13646.5</v>
      </c>
      <c r="AK30" s="30">
        <f t="shared" si="1"/>
        <v>1433921.9999999998</v>
      </c>
    </row>
    <row r="31" spans="1:37" x14ac:dyDescent="0.25">
      <c r="A31" s="3" t="s">
        <v>54</v>
      </c>
      <c r="B31" s="4" t="s">
        <v>55</v>
      </c>
      <c r="C31" s="13">
        <f>C3+C22-C10-C17-C18-C26</f>
        <v>7426.1000000000013</v>
      </c>
      <c r="D31" s="13">
        <f t="shared" ref="D31:AJ31" si="9">D3+D22-D10-D17-D18-D26</f>
        <v>89.000000000001819</v>
      </c>
      <c r="E31" s="13">
        <f t="shared" si="9"/>
        <v>-0.1</v>
      </c>
      <c r="F31" s="13">
        <f t="shared" si="9"/>
        <v>-54465.900000000016</v>
      </c>
      <c r="G31" s="13">
        <f t="shared" si="9"/>
        <v>-9231.7999999999993</v>
      </c>
      <c r="H31" s="13">
        <f t="shared" si="9"/>
        <v>-60762.699999999968</v>
      </c>
      <c r="I31" s="13">
        <f t="shared" si="9"/>
        <v>-5077.5</v>
      </c>
      <c r="J31" s="13">
        <f t="shared" si="9"/>
        <v>-220.00000000000006</v>
      </c>
      <c r="K31" s="13">
        <f t="shared" si="9"/>
        <v>-6487.2000000000007</v>
      </c>
      <c r="L31" s="13">
        <f t="shared" si="9"/>
        <v>-431.5</v>
      </c>
      <c r="M31" s="13">
        <f t="shared" si="9"/>
        <v>-6417.9000000000005</v>
      </c>
      <c r="N31" s="14">
        <f t="shared" si="9"/>
        <v>-5986.3999999999896</v>
      </c>
      <c r="O31" s="13">
        <f t="shared" si="9"/>
        <v>1369.8999999999987</v>
      </c>
      <c r="P31" s="13">
        <f t="shared" si="9"/>
        <v>2842.3999999999992</v>
      </c>
      <c r="Q31" s="13">
        <f t="shared" si="9"/>
        <v>-619.59999999999923</v>
      </c>
      <c r="R31" s="13">
        <f t="shared" si="9"/>
        <v>301.10000000000008</v>
      </c>
      <c r="S31" s="13">
        <f t="shared" si="9"/>
        <v>2128.8000000000006</v>
      </c>
      <c r="T31" s="13">
        <f t="shared" si="9"/>
        <v>-114324.79999999983</v>
      </c>
      <c r="U31" s="13">
        <f t="shared" si="9"/>
        <v>-4129.7000000000007</v>
      </c>
      <c r="V31" s="13">
        <f t="shared" si="9"/>
        <v>40.799999999999983</v>
      </c>
      <c r="W31" s="13">
        <f t="shared" si="9"/>
        <v>185.50000000000003</v>
      </c>
      <c r="X31" s="13">
        <f t="shared" si="9"/>
        <v>197.50000000000054</v>
      </c>
      <c r="Y31" s="14">
        <f t="shared" si="9"/>
        <v>8812.4999999999891</v>
      </c>
      <c r="Z31" s="13">
        <f t="shared" si="9"/>
        <v>1236.5999999999999</v>
      </c>
      <c r="AA31" s="13">
        <f t="shared" si="9"/>
        <v>10.000000000000004</v>
      </c>
      <c r="AB31" s="13">
        <f t="shared" si="9"/>
        <v>-6.9000000000000057</v>
      </c>
      <c r="AC31" s="13">
        <f t="shared" si="9"/>
        <v>-125.20000000000002</v>
      </c>
      <c r="AD31" s="13">
        <f t="shared" si="9"/>
        <v>-734.29999999999927</v>
      </c>
      <c r="AE31" s="13">
        <f t="shared" si="9"/>
        <v>-10682.000000000005</v>
      </c>
      <c r="AF31" s="13">
        <f t="shared" si="9"/>
        <v>-512.80000000000086</v>
      </c>
      <c r="AG31" s="13">
        <f t="shared" si="9"/>
        <v>209.19999999999908</v>
      </c>
      <c r="AH31" s="13">
        <f t="shared" si="9"/>
        <v>514.09999999999991</v>
      </c>
      <c r="AI31" s="13">
        <f t="shared" si="9"/>
        <v>408.30000000000007</v>
      </c>
      <c r="AJ31" s="14">
        <f t="shared" si="9"/>
        <v>-1176.6999999999989</v>
      </c>
      <c r="AK31" s="30">
        <f t="shared" si="1"/>
        <v>-255621.19999999981</v>
      </c>
    </row>
    <row r="32" spans="1:37" x14ac:dyDescent="0.25">
      <c r="A32" s="3" t="s">
        <v>56</v>
      </c>
      <c r="B32" s="4" t="s">
        <v>57</v>
      </c>
      <c r="C32" s="13">
        <f>C9+C26</f>
        <v>21936.7</v>
      </c>
      <c r="D32" s="13">
        <f t="shared" ref="D32:AJ32" si="10">D9+D26</f>
        <v>14795.099999999999</v>
      </c>
      <c r="E32" s="13">
        <f t="shared" si="10"/>
        <v>1.9000000000000001</v>
      </c>
      <c r="F32" s="13">
        <f t="shared" si="10"/>
        <v>169236.2</v>
      </c>
      <c r="G32" s="13">
        <f t="shared" si="10"/>
        <v>28228.5</v>
      </c>
      <c r="H32" s="13">
        <f t="shared" si="10"/>
        <v>287519.40000000002</v>
      </c>
      <c r="I32" s="13">
        <f t="shared" si="10"/>
        <v>29771.1</v>
      </c>
      <c r="J32" s="13">
        <f t="shared" si="10"/>
        <v>393.5</v>
      </c>
      <c r="K32" s="13">
        <f t="shared" si="10"/>
        <v>32211.399999999998</v>
      </c>
      <c r="L32" s="13">
        <f t="shared" si="10"/>
        <v>1357.1000000000001</v>
      </c>
      <c r="M32" s="13">
        <f t="shared" si="10"/>
        <v>27267.699999999997</v>
      </c>
      <c r="N32" s="14">
        <f t="shared" si="10"/>
        <v>67584.399999999994</v>
      </c>
      <c r="O32" s="13">
        <f t="shared" si="10"/>
        <v>6335.5000000000009</v>
      </c>
      <c r="P32" s="13">
        <f t="shared" si="10"/>
        <v>7595.7999999999993</v>
      </c>
      <c r="Q32" s="13">
        <f t="shared" si="10"/>
        <v>5062.5999999999995</v>
      </c>
      <c r="R32" s="13">
        <f t="shared" si="10"/>
        <v>1192.8</v>
      </c>
      <c r="S32" s="13">
        <f t="shared" si="10"/>
        <v>14114.2</v>
      </c>
      <c r="T32" s="13">
        <f t="shared" si="10"/>
        <v>720935.49999999988</v>
      </c>
      <c r="U32" s="13">
        <f t="shared" si="10"/>
        <v>12461.3</v>
      </c>
      <c r="V32" s="13">
        <f t="shared" si="10"/>
        <v>153.1</v>
      </c>
      <c r="W32" s="13">
        <f t="shared" si="10"/>
        <v>226.6</v>
      </c>
      <c r="X32" s="13">
        <f t="shared" si="10"/>
        <v>7080.8</v>
      </c>
      <c r="Y32" s="14">
        <f t="shared" si="10"/>
        <v>56991.100000000006</v>
      </c>
      <c r="Z32" s="13">
        <f t="shared" si="10"/>
        <v>183.8</v>
      </c>
      <c r="AA32" s="13">
        <f t="shared" si="10"/>
        <v>13.2</v>
      </c>
      <c r="AB32" s="13">
        <f t="shared" si="10"/>
        <v>91.2</v>
      </c>
      <c r="AC32" s="13">
        <f t="shared" si="10"/>
        <v>734.9</v>
      </c>
      <c r="AD32" s="13">
        <f t="shared" si="10"/>
        <v>12195.999999999998</v>
      </c>
      <c r="AE32" s="13">
        <f t="shared" si="10"/>
        <v>133447.9</v>
      </c>
      <c r="AF32" s="13">
        <f t="shared" si="10"/>
        <v>6133.2000000000007</v>
      </c>
      <c r="AG32" s="13">
        <f t="shared" si="10"/>
        <v>6274.7000000000007</v>
      </c>
      <c r="AH32" s="13">
        <f t="shared" si="10"/>
        <v>1933.5</v>
      </c>
      <c r="AI32" s="13">
        <f t="shared" si="10"/>
        <v>4450.2999999999993</v>
      </c>
      <c r="AJ32" s="14">
        <f t="shared" si="10"/>
        <v>14823.199999999999</v>
      </c>
      <c r="AK32" s="30">
        <f t="shared" si="1"/>
        <v>1692734.2</v>
      </c>
    </row>
    <row r="33" spans="1:37" x14ac:dyDescent="0.25">
      <c r="A33" s="3" t="s">
        <v>58</v>
      </c>
      <c r="B33" s="4" t="s">
        <v>59</v>
      </c>
      <c r="C33" s="13">
        <f>C20+C22-C26</f>
        <v>7426.1000000000013</v>
      </c>
      <c r="D33" s="13">
        <f t="shared" ref="D33:AJ33" si="11">D20+D22-D26</f>
        <v>71.000000000001819</v>
      </c>
      <c r="E33" s="13">
        <f t="shared" si="11"/>
        <v>-0.10000000000000009</v>
      </c>
      <c r="F33" s="13">
        <f t="shared" si="11"/>
        <v>-54465.900000000016</v>
      </c>
      <c r="G33" s="13">
        <f t="shared" si="11"/>
        <v>-9231.7999999999993</v>
      </c>
      <c r="H33" s="13">
        <f t="shared" si="11"/>
        <v>-62747.299999999988</v>
      </c>
      <c r="I33" s="13">
        <f t="shared" si="11"/>
        <v>-5077.5</v>
      </c>
      <c r="J33" s="13">
        <f t="shared" si="11"/>
        <v>-222.70000000000002</v>
      </c>
      <c r="K33" s="13">
        <f t="shared" si="11"/>
        <v>-6876.7999999999984</v>
      </c>
      <c r="L33" s="13">
        <f t="shared" si="11"/>
        <v>-431.50000000000006</v>
      </c>
      <c r="M33" s="13">
        <f t="shared" si="11"/>
        <v>-6417.9</v>
      </c>
      <c r="N33" s="14">
        <f t="shared" si="11"/>
        <v>-5986.3999999999878</v>
      </c>
      <c r="O33" s="13">
        <f t="shared" si="11"/>
        <v>1369.8999999999987</v>
      </c>
      <c r="P33" s="13">
        <f t="shared" si="11"/>
        <v>2842.4</v>
      </c>
      <c r="Q33" s="13">
        <f t="shared" si="11"/>
        <v>-619.59999999999923</v>
      </c>
      <c r="R33" s="13">
        <f t="shared" si="11"/>
        <v>301.10000000000014</v>
      </c>
      <c r="S33" s="13">
        <f t="shared" si="11"/>
        <v>2128.8000000000006</v>
      </c>
      <c r="T33" s="13">
        <f t="shared" si="11"/>
        <v>-114324.79999999989</v>
      </c>
      <c r="U33" s="13">
        <f t="shared" si="11"/>
        <v>-4129.7000000000007</v>
      </c>
      <c r="V33" s="13">
        <f t="shared" si="11"/>
        <v>40.799999999999997</v>
      </c>
      <c r="W33" s="13">
        <f t="shared" si="11"/>
        <v>185.50000000000003</v>
      </c>
      <c r="X33" s="13">
        <f t="shared" si="11"/>
        <v>44.899999999999636</v>
      </c>
      <c r="Y33" s="14">
        <f t="shared" si="11"/>
        <v>8812.4999999999927</v>
      </c>
      <c r="Z33" s="13">
        <f t="shared" si="11"/>
        <v>1236.5999999999999</v>
      </c>
      <c r="AA33" s="13">
        <f t="shared" si="11"/>
        <v>10.000000000000004</v>
      </c>
      <c r="AB33" s="13">
        <f t="shared" si="11"/>
        <v>-6.9000000000000137</v>
      </c>
      <c r="AC33" s="13">
        <f t="shared" si="11"/>
        <v>-126.49999999999997</v>
      </c>
      <c r="AD33" s="13">
        <f t="shared" si="11"/>
        <v>-788.70000000000027</v>
      </c>
      <c r="AE33" s="13">
        <f t="shared" si="11"/>
        <v>-10682.000000000007</v>
      </c>
      <c r="AF33" s="13">
        <f t="shared" si="11"/>
        <v>-516.80000000000086</v>
      </c>
      <c r="AG33" s="13">
        <f t="shared" si="11"/>
        <v>209.19999999999908</v>
      </c>
      <c r="AH33" s="13">
        <f t="shared" si="11"/>
        <v>514.09999999999991</v>
      </c>
      <c r="AI33" s="13">
        <f t="shared" si="11"/>
        <v>-175.49999999999972</v>
      </c>
      <c r="AJ33" s="14">
        <f t="shared" si="11"/>
        <v>-1176.6999999999989</v>
      </c>
      <c r="AK33" s="30">
        <f t="shared" si="1"/>
        <v>-258812.1999999999</v>
      </c>
    </row>
    <row r="34" spans="1:37" ht="5.25" customHeight="1" x14ac:dyDescent="0.25">
      <c r="A34" s="24"/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3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3"/>
      <c r="AK34" s="32"/>
    </row>
    <row r="35" spans="1:37" x14ac:dyDescent="0.25">
      <c r="A35" s="3" t="s">
        <v>65</v>
      </c>
      <c r="B35" s="4" t="s">
        <v>66</v>
      </c>
      <c r="C35" s="13">
        <f>+C36+C37+C38</f>
        <v>7299.5</v>
      </c>
      <c r="D35" s="13">
        <f t="shared" ref="D35:AJ35" si="12">+D36+D37+D38</f>
        <v>16130.6</v>
      </c>
      <c r="E35" s="13">
        <f t="shared" si="12"/>
        <v>0.79999999999999993</v>
      </c>
      <c r="F35" s="13">
        <f t="shared" si="12"/>
        <v>106755.8</v>
      </c>
      <c r="G35" s="13">
        <f t="shared" si="12"/>
        <v>403108.3</v>
      </c>
      <c r="H35" s="13">
        <f t="shared" si="12"/>
        <v>257516.6</v>
      </c>
      <c r="I35" s="13">
        <f t="shared" si="12"/>
        <v>7638.7</v>
      </c>
      <c r="J35" s="13">
        <f t="shared" si="12"/>
        <v>584.29999999999995</v>
      </c>
      <c r="K35" s="13">
        <f t="shared" si="12"/>
        <v>19415.099999999999</v>
      </c>
      <c r="L35" s="13">
        <f t="shared" si="12"/>
        <v>13143</v>
      </c>
      <c r="M35" s="13">
        <f t="shared" si="12"/>
        <v>39771.5</v>
      </c>
      <c r="N35" s="14">
        <f t="shared" si="12"/>
        <v>18383.2</v>
      </c>
      <c r="O35" s="13">
        <f t="shared" si="12"/>
        <v>3457.3</v>
      </c>
      <c r="P35" s="13">
        <f t="shared" si="12"/>
        <v>11641.599999999999</v>
      </c>
      <c r="Q35" s="13">
        <f t="shared" si="12"/>
        <v>1774.5</v>
      </c>
      <c r="R35" s="13">
        <f t="shared" si="12"/>
        <v>10050.700000000001</v>
      </c>
      <c r="S35" s="13">
        <f t="shared" si="12"/>
        <v>2729.2</v>
      </c>
      <c r="T35" s="13">
        <f t="shared" si="12"/>
        <v>568947.30000000005</v>
      </c>
      <c r="U35" s="13">
        <f t="shared" si="12"/>
        <v>11218.199999999999</v>
      </c>
      <c r="V35" s="13">
        <f t="shared" si="12"/>
        <v>475</v>
      </c>
      <c r="W35" s="13">
        <f t="shared" si="12"/>
        <v>0</v>
      </c>
      <c r="X35" s="13">
        <f t="shared" si="12"/>
        <v>1694.3</v>
      </c>
      <c r="Y35" s="14">
        <f t="shared" si="12"/>
        <v>26817.3</v>
      </c>
      <c r="Z35" s="13">
        <f t="shared" si="12"/>
        <v>34.5</v>
      </c>
      <c r="AA35" s="13">
        <f t="shared" si="12"/>
        <v>0</v>
      </c>
      <c r="AB35" s="13">
        <f t="shared" si="12"/>
        <v>19</v>
      </c>
      <c r="AC35" s="13">
        <f t="shared" si="12"/>
        <v>302.2</v>
      </c>
      <c r="AD35" s="13">
        <f t="shared" si="12"/>
        <v>6089.5</v>
      </c>
      <c r="AE35" s="13">
        <f t="shared" si="12"/>
        <v>49859.199999999997</v>
      </c>
      <c r="AF35" s="13">
        <f t="shared" si="12"/>
        <v>7233.2999999999993</v>
      </c>
      <c r="AG35" s="13">
        <f t="shared" si="12"/>
        <v>5273.2</v>
      </c>
      <c r="AH35" s="13">
        <f t="shared" si="12"/>
        <v>2750.2</v>
      </c>
      <c r="AI35" s="13">
        <f t="shared" si="12"/>
        <v>2457.4</v>
      </c>
      <c r="AJ35" s="14">
        <f t="shared" si="12"/>
        <v>8880.1</v>
      </c>
      <c r="AK35" s="30">
        <f t="shared" si="1"/>
        <v>1611451.4</v>
      </c>
    </row>
    <row r="36" spans="1:37" x14ac:dyDescent="0.25">
      <c r="A36" s="5"/>
      <c r="B36" s="6" t="s">
        <v>67</v>
      </c>
      <c r="C36" s="12">
        <v>4996.9000000000005</v>
      </c>
      <c r="D36" s="12">
        <v>6178.8</v>
      </c>
      <c r="E36" s="12">
        <v>0.1</v>
      </c>
      <c r="F36" s="12">
        <v>50155</v>
      </c>
      <c r="G36" s="12">
        <v>249596.5</v>
      </c>
      <c r="H36" s="12">
        <v>12613.4</v>
      </c>
      <c r="I36" s="12">
        <v>3752.2</v>
      </c>
      <c r="J36" s="12">
        <v>423.2</v>
      </c>
      <c r="K36" s="12">
        <v>13646.9</v>
      </c>
      <c r="L36" s="12">
        <v>11431.8</v>
      </c>
      <c r="M36" s="12">
        <v>39771.5</v>
      </c>
      <c r="N36" s="15">
        <v>6224.5</v>
      </c>
      <c r="O36" s="12">
        <v>1942.9</v>
      </c>
      <c r="P36" s="12">
        <v>8057.9</v>
      </c>
      <c r="Q36" s="12">
        <v>1666.7</v>
      </c>
      <c r="R36" s="12">
        <v>7135.9</v>
      </c>
      <c r="S36" s="12">
        <v>1177.8</v>
      </c>
      <c r="T36" s="12">
        <f>396083.8</f>
        <v>396083.8</v>
      </c>
      <c r="U36" s="12">
        <v>3513.9</v>
      </c>
      <c r="V36" s="12">
        <v>462.2</v>
      </c>
      <c r="W36" s="12">
        <v>0</v>
      </c>
      <c r="X36" s="12">
        <v>703.9</v>
      </c>
      <c r="Y36" s="15">
        <v>25367.1</v>
      </c>
      <c r="Z36" s="12">
        <v>14</v>
      </c>
      <c r="AA36" s="12">
        <v>0</v>
      </c>
      <c r="AB36" s="12">
        <v>9.9</v>
      </c>
      <c r="AC36" s="12">
        <v>255.6</v>
      </c>
      <c r="AD36" s="12">
        <v>897.9</v>
      </c>
      <c r="AE36" s="12">
        <v>18606.3</v>
      </c>
      <c r="AF36" s="12">
        <v>2518.9</v>
      </c>
      <c r="AG36" s="12">
        <v>4063.7</v>
      </c>
      <c r="AH36" s="12">
        <v>2399.4</v>
      </c>
      <c r="AI36" s="12">
        <v>1954.8</v>
      </c>
      <c r="AJ36" s="15">
        <v>5696.7</v>
      </c>
      <c r="AK36" s="31">
        <f t="shared" si="1"/>
        <v>881320.10000000009</v>
      </c>
    </row>
    <row r="37" spans="1:37" x14ac:dyDescent="0.25">
      <c r="A37" s="5"/>
      <c r="B37" s="6" t="s">
        <v>68</v>
      </c>
      <c r="C37" s="12">
        <v>2302.6</v>
      </c>
      <c r="D37" s="12">
        <v>9843.2000000000007</v>
      </c>
      <c r="E37" s="12">
        <v>0.7</v>
      </c>
      <c r="F37" s="12">
        <v>56600.800000000003</v>
      </c>
      <c r="G37" s="12">
        <v>153511.79999999999</v>
      </c>
      <c r="H37" s="12">
        <v>131720.1</v>
      </c>
      <c r="I37" s="12">
        <v>3886.5</v>
      </c>
      <c r="J37" s="12">
        <v>161.1</v>
      </c>
      <c r="K37" s="12">
        <v>5768.2</v>
      </c>
      <c r="L37" s="12">
        <v>1711.2</v>
      </c>
      <c r="M37" s="12">
        <v>0</v>
      </c>
      <c r="N37" s="15">
        <v>12158.7</v>
      </c>
      <c r="O37" s="12">
        <v>1514.4</v>
      </c>
      <c r="P37" s="12">
        <v>3583.7</v>
      </c>
      <c r="Q37" s="12">
        <v>0</v>
      </c>
      <c r="R37" s="12">
        <v>2914.8</v>
      </c>
      <c r="S37" s="12">
        <v>1551.4</v>
      </c>
      <c r="T37" s="12">
        <v>172863.5</v>
      </c>
      <c r="U37" s="12">
        <v>7690.4</v>
      </c>
      <c r="V37" s="12">
        <v>12.8</v>
      </c>
      <c r="W37" s="12">
        <v>0</v>
      </c>
      <c r="X37" s="12">
        <v>990.4</v>
      </c>
      <c r="Y37" s="15">
        <v>1450.2</v>
      </c>
      <c r="Z37" s="12">
        <v>8.8000000000000007</v>
      </c>
      <c r="AA37" s="12">
        <v>0</v>
      </c>
      <c r="AB37" s="12">
        <v>9.1</v>
      </c>
      <c r="AC37" s="12">
        <v>46.6</v>
      </c>
      <c r="AD37" s="12">
        <v>3061.9</v>
      </c>
      <c r="AE37" s="12">
        <v>31252.9</v>
      </c>
      <c r="AF37" s="12">
        <v>4714.3999999999996</v>
      </c>
      <c r="AG37" s="12">
        <v>1209.5</v>
      </c>
      <c r="AH37" s="12">
        <v>62.2</v>
      </c>
      <c r="AI37" s="12">
        <v>502.6</v>
      </c>
      <c r="AJ37" s="15">
        <v>3172</v>
      </c>
      <c r="AK37" s="31">
        <f t="shared" si="1"/>
        <v>614276.5</v>
      </c>
    </row>
    <row r="38" spans="1:37" x14ac:dyDescent="0.25">
      <c r="A38" s="5"/>
      <c r="B38" s="6" t="s">
        <v>69</v>
      </c>
      <c r="C38" s="12">
        <v>0</v>
      </c>
      <c r="D38" s="12">
        <v>108.6</v>
      </c>
      <c r="E38" s="12">
        <v>0</v>
      </c>
      <c r="F38" s="12">
        <v>0</v>
      </c>
      <c r="G38" s="12">
        <v>0</v>
      </c>
      <c r="H38" s="12">
        <v>113183.1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5">
        <v>0</v>
      </c>
      <c r="O38" s="12">
        <v>0</v>
      </c>
      <c r="P38" s="12">
        <v>0</v>
      </c>
      <c r="Q38" s="12">
        <v>107.8</v>
      </c>
      <c r="R38" s="12">
        <v>0</v>
      </c>
      <c r="S38" s="12">
        <v>0</v>
      </c>
      <c r="T38" s="12">
        <v>0</v>
      </c>
      <c r="U38" s="12">
        <v>13.9</v>
      </c>
      <c r="V38" s="12">
        <v>0</v>
      </c>
      <c r="W38" s="12">
        <v>0</v>
      </c>
      <c r="X38" s="12">
        <v>0</v>
      </c>
      <c r="Y38" s="15">
        <v>0</v>
      </c>
      <c r="Z38" s="12">
        <v>11.7</v>
      </c>
      <c r="AA38" s="12">
        <v>0</v>
      </c>
      <c r="AB38" s="12">
        <v>0</v>
      </c>
      <c r="AC38" s="12">
        <v>0</v>
      </c>
      <c r="AD38" s="12">
        <v>2129.6999999999998</v>
      </c>
      <c r="AE38" s="12">
        <v>0</v>
      </c>
      <c r="AF38" s="12">
        <v>0</v>
      </c>
      <c r="AG38" s="12">
        <v>0</v>
      </c>
      <c r="AH38" s="12">
        <v>288.60000000000002</v>
      </c>
      <c r="AI38" s="12">
        <v>0</v>
      </c>
      <c r="AJ38" s="15">
        <v>11.4</v>
      </c>
      <c r="AK38" s="31">
        <f t="shared" si="1"/>
        <v>115854.8</v>
      </c>
    </row>
    <row r="39" spans="1:37" ht="6.75" customHeight="1" x14ac:dyDescent="0.25">
      <c r="A39" s="18"/>
      <c r="B39" s="19"/>
      <c r="N39" s="23"/>
      <c r="Y39" s="23"/>
      <c r="AJ39" s="23"/>
      <c r="AK39" s="32"/>
    </row>
    <row r="40" spans="1:37" x14ac:dyDescent="0.25">
      <c r="A40" s="3" t="s">
        <v>70</v>
      </c>
      <c r="B40" s="4" t="s">
        <v>71</v>
      </c>
      <c r="C40" s="13">
        <f>+C41+C42+C43</f>
        <v>14725.599999999999</v>
      </c>
      <c r="D40" s="13">
        <f t="shared" ref="D40:AJ40" si="13">+D41+D42+D43</f>
        <v>16201.6</v>
      </c>
      <c r="E40" s="13">
        <f t="shared" si="13"/>
        <v>0.7</v>
      </c>
      <c r="F40" s="13">
        <f t="shared" si="13"/>
        <v>52289.9</v>
      </c>
      <c r="G40" s="13">
        <f t="shared" si="13"/>
        <v>393876.5</v>
      </c>
      <c r="H40" s="13">
        <f t="shared" si="13"/>
        <v>194769.3</v>
      </c>
      <c r="I40" s="13">
        <f t="shared" si="13"/>
        <v>2561.1999999999998</v>
      </c>
      <c r="J40" s="13">
        <f t="shared" si="13"/>
        <v>361.6</v>
      </c>
      <c r="K40" s="13">
        <f t="shared" si="13"/>
        <v>12538.300000000001</v>
      </c>
      <c r="L40" s="13">
        <f t="shared" si="13"/>
        <v>12711.5</v>
      </c>
      <c r="M40" s="13">
        <f t="shared" si="13"/>
        <v>33353.599999999999</v>
      </c>
      <c r="N40" s="14">
        <f t="shared" si="13"/>
        <v>12396.8</v>
      </c>
      <c r="O40" s="13">
        <f t="shared" si="13"/>
        <v>4827.2</v>
      </c>
      <c r="P40" s="13">
        <f t="shared" si="13"/>
        <v>14484</v>
      </c>
      <c r="Q40" s="13">
        <f t="shared" si="13"/>
        <v>1154.9000000000001</v>
      </c>
      <c r="R40" s="13">
        <f t="shared" si="13"/>
        <v>10351.799999999999</v>
      </c>
      <c r="S40" s="13">
        <f t="shared" si="13"/>
        <v>4858</v>
      </c>
      <c r="T40" s="13">
        <f t="shared" si="13"/>
        <v>454622.5</v>
      </c>
      <c r="U40" s="13">
        <f t="shared" si="13"/>
        <v>7088.5</v>
      </c>
      <c r="V40" s="13">
        <f t="shared" si="13"/>
        <v>515.80000000000007</v>
      </c>
      <c r="W40" s="13">
        <f t="shared" si="13"/>
        <v>185.5</v>
      </c>
      <c r="X40" s="13">
        <f t="shared" si="13"/>
        <v>1739.2</v>
      </c>
      <c r="Y40" s="14">
        <f t="shared" si="13"/>
        <v>35629.800000000003</v>
      </c>
      <c r="Z40" s="13">
        <f t="shared" si="13"/>
        <v>1271.1000000000001</v>
      </c>
      <c r="AA40" s="13">
        <f t="shared" si="13"/>
        <v>10</v>
      </c>
      <c r="AB40" s="13">
        <f t="shared" si="13"/>
        <v>12.1</v>
      </c>
      <c r="AC40" s="13">
        <f t="shared" si="13"/>
        <v>175.7</v>
      </c>
      <c r="AD40" s="13">
        <f t="shared" si="13"/>
        <v>5300.8</v>
      </c>
      <c r="AE40" s="13">
        <f t="shared" si="13"/>
        <v>39177.199999999997</v>
      </c>
      <c r="AF40" s="13">
        <f t="shared" si="13"/>
        <v>6716.5</v>
      </c>
      <c r="AG40" s="13">
        <f t="shared" si="13"/>
        <v>5482.4</v>
      </c>
      <c r="AH40" s="13">
        <f t="shared" si="13"/>
        <v>3264.3</v>
      </c>
      <c r="AI40" s="13">
        <f t="shared" si="13"/>
        <v>2281.8999999999996</v>
      </c>
      <c r="AJ40" s="14">
        <f t="shared" si="13"/>
        <v>7703.4</v>
      </c>
      <c r="AK40" s="30">
        <f t="shared" si="1"/>
        <v>1352639.2</v>
      </c>
    </row>
    <row r="41" spans="1:37" x14ac:dyDescent="0.25">
      <c r="A41" s="5"/>
      <c r="B41" s="6" t="s">
        <v>72</v>
      </c>
      <c r="C41" s="12">
        <v>10818.4</v>
      </c>
      <c r="D41" s="12">
        <v>15058.2</v>
      </c>
      <c r="E41" s="12">
        <v>0.1</v>
      </c>
      <c r="F41" s="12">
        <v>49394.400000000001</v>
      </c>
      <c r="G41" s="12">
        <v>249587.3</v>
      </c>
      <c r="H41" s="12">
        <v>71511.5</v>
      </c>
      <c r="I41" s="12">
        <v>2339</v>
      </c>
      <c r="J41" s="12">
        <v>220.8</v>
      </c>
      <c r="K41" s="12">
        <v>8337.2000000000007</v>
      </c>
      <c r="L41" s="12">
        <v>11140.9</v>
      </c>
      <c r="M41" s="12">
        <v>33353.599999999999</v>
      </c>
      <c r="N41" s="15">
        <v>9485.7999999999993</v>
      </c>
      <c r="O41" s="12">
        <v>3743.6</v>
      </c>
      <c r="P41" s="12">
        <v>10021.299999999999</v>
      </c>
      <c r="Q41" s="12">
        <v>414.9</v>
      </c>
      <c r="R41" s="12">
        <v>9643.5</v>
      </c>
      <c r="S41" s="12">
        <v>4585.7</v>
      </c>
      <c r="T41" s="12">
        <v>415065.9</v>
      </c>
      <c r="U41" s="12">
        <v>5856.8</v>
      </c>
      <c r="V41" s="12">
        <v>500.6</v>
      </c>
      <c r="W41" s="12">
        <v>185.5</v>
      </c>
      <c r="X41" s="12">
        <v>1195.5</v>
      </c>
      <c r="Y41" s="15">
        <v>22805.5</v>
      </c>
      <c r="Z41" s="12">
        <v>1244.1000000000001</v>
      </c>
      <c r="AA41" s="12">
        <v>10</v>
      </c>
      <c r="AB41" s="12">
        <v>11.4</v>
      </c>
      <c r="AC41" s="12">
        <v>112.7</v>
      </c>
      <c r="AD41" s="12">
        <v>2368.3000000000002</v>
      </c>
      <c r="AE41" s="12">
        <v>36537.5</v>
      </c>
      <c r="AF41" s="12">
        <v>6207.3</v>
      </c>
      <c r="AG41" s="12">
        <v>3830.4</v>
      </c>
      <c r="AH41" s="12">
        <v>1827.7</v>
      </c>
      <c r="AI41" s="12">
        <v>2082.6999999999998</v>
      </c>
      <c r="AJ41" s="15">
        <v>6542.8</v>
      </c>
      <c r="AK41" s="31">
        <f t="shared" si="1"/>
        <v>996040.90000000014</v>
      </c>
    </row>
    <row r="42" spans="1:37" x14ac:dyDescent="0.25">
      <c r="A42" s="5"/>
      <c r="B42" s="6" t="s">
        <v>73</v>
      </c>
      <c r="C42" s="12">
        <v>3907.2</v>
      </c>
      <c r="D42" s="12">
        <v>1034.8</v>
      </c>
      <c r="E42" s="12">
        <v>0.6</v>
      </c>
      <c r="F42" s="12">
        <v>2895.5</v>
      </c>
      <c r="G42" s="12">
        <v>144289.20000000001</v>
      </c>
      <c r="H42" s="12">
        <v>33901.699999999997</v>
      </c>
      <c r="I42" s="12">
        <v>222.2</v>
      </c>
      <c r="J42" s="12">
        <v>140.80000000000001</v>
      </c>
      <c r="K42" s="12">
        <v>4201.1000000000004</v>
      </c>
      <c r="L42" s="12">
        <v>1570.6</v>
      </c>
      <c r="M42" s="12">
        <v>0</v>
      </c>
      <c r="N42" s="15">
        <v>2911</v>
      </c>
      <c r="O42" s="12">
        <v>1083.5999999999999</v>
      </c>
      <c r="P42" s="12">
        <v>4462.7</v>
      </c>
      <c r="Q42" s="12">
        <v>740</v>
      </c>
      <c r="R42" s="12">
        <v>708.3</v>
      </c>
      <c r="S42" s="12">
        <v>272.3</v>
      </c>
      <c r="T42" s="12">
        <v>39556.6</v>
      </c>
      <c r="U42" s="12">
        <v>1217.8</v>
      </c>
      <c r="V42" s="12">
        <v>15.2</v>
      </c>
      <c r="W42" s="12">
        <v>0</v>
      </c>
      <c r="X42" s="12">
        <v>543.70000000000005</v>
      </c>
      <c r="Y42" s="15">
        <v>12824.3</v>
      </c>
      <c r="Z42" s="12">
        <v>12.9</v>
      </c>
      <c r="AA42" s="12">
        <v>0</v>
      </c>
      <c r="AB42" s="12">
        <v>0.7</v>
      </c>
      <c r="AC42" s="12">
        <v>63</v>
      </c>
      <c r="AD42" s="12">
        <v>532.6</v>
      </c>
      <c r="AE42" s="12">
        <v>2639.7</v>
      </c>
      <c r="AF42" s="12">
        <v>509.2</v>
      </c>
      <c r="AG42" s="12">
        <v>1652</v>
      </c>
      <c r="AH42" s="12">
        <v>1145.2</v>
      </c>
      <c r="AI42" s="12">
        <v>199.2</v>
      </c>
      <c r="AJ42" s="15">
        <v>1160.5999999999999</v>
      </c>
      <c r="AK42" s="31">
        <f t="shared" si="1"/>
        <v>264414.30000000005</v>
      </c>
    </row>
    <row r="43" spans="1:37" ht="15.75" thickBot="1" x14ac:dyDescent="0.3">
      <c r="A43" s="20"/>
      <c r="B43" s="21" t="s">
        <v>74</v>
      </c>
      <c r="C43" s="25">
        <v>0</v>
      </c>
      <c r="D43" s="25">
        <v>108.6</v>
      </c>
      <c r="E43" s="25">
        <v>0</v>
      </c>
      <c r="F43" s="25">
        <v>0</v>
      </c>
      <c r="G43" s="25">
        <v>0</v>
      </c>
      <c r="H43" s="25">
        <v>89356.1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6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13.9</v>
      </c>
      <c r="V43" s="25">
        <v>0</v>
      </c>
      <c r="W43" s="25">
        <v>0</v>
      </c>
      <c r="X43" s="25">
        <v>0</v>
      </c>
      <c r="Y43" s="26">
        <v>0</v>
      </c>
      <c r="Z43" s="25">
        <v>14.1</v>
      </c>
      <c r="AA43" s="25">
        <v>0</v>
      </c>
      <c r="AB43" s="25">
        <v>0</v>
      </c>
      <c r="AC43" s="25">
        <v>0</v>
      </c>
      <c r="AD43" s="25">
        <v>2399.9</v>
      </c>
      <c r="AE43" s="25">
        <v>0</v>
      </c>
      <c r="AF43" s="25">
        <v>0</v>
      </c>
      <c r="AG43" s="25">
        <v>0</v>
      </c>
      <c r="AH43" s="25">
        <v>291.39999999999998</v>
      </c>
      <c r="AI43" s="25">
        <v>0</v>
      </c>
      <c r="AJ43" s="26">
        <v>0</v>
      </c>
      <c r="AK43" s="33">
        <f t="shared" si="1"/>
        <v>92184</v>
      </c>
    </row>
    <row r="44" spans="1:37" x14ac:dyDescent="0.25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</row>
    <row r="45" spans="1:37" x14ac:dyDescent="0.25"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</row>
  </sheetData>
  <mergeCells count="1">
    <mergeCell ref="A1:B1"/>
  </mergeCells>
  <printOptions horizontalCentered="1" verticalCentered="1"/>
  <pageMargins left="0.39370078740157483" right="0.39370078740157483" top="0.59055118110236227" bottom="0.59055118110236227" header="0.19685039370078741" footer="0.59055118110236227"/>
  <pageSetup paperSize="9" scale="82" orientation="landscape" r:id="rId1"/>
  <headerFooter>
    <oddHeader>&amp;CEjecución Presupuestaria de Empresas Públicas No Financieras
(En millones de pesos. Base Devengado)
Acumulado al 30-09-22</oddHeader>
    <oddFooter xml:space="preserve">&amp;LNota: datos provisorios suministrados por las empresas públicas. Fecha de corte de la información: 27/12/22.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TRIMESTRE 2022</vt:lpstr>
      <vt:lpstr>'III TRIMESTRE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Fiamma Yamila</dc:creator>
  <cp:lastModifiedBy>Fiamma Coronel</cp:lastModifiedBy>
  <cp:lastPrinted>2022-12-27T17:33:52Z</cp:lastPrinted>
  <dcterms:created xsi:type="dcterms:W3CDTF">2020-07-08T18:07:03Z</dcterms:created>
  <dcterms:modified xsi:type="dcterms:W3CDTF">2022-12-27T17:34:14Z</dcterms:modified>
</cp:coreProperties>
</file>