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22\Informe Trimestral Empresas Públicas\Acum al IV Trimestre 2022\INFORME\"/>
    </mc:Choice>
  </mc:AlternateContent>
  <bookViews>
    <workbookView xWindow="0" yWindow="0" windowWidth="19200" windowHeight="7356"/>
  </bookViews>
  <sheets>
    <sheet name="IV TRIMESTRE 2022" sheetId="5" r:id="rId1"/>
  </sheets>
  <definedNames>
    <definedName name="_xlnm.Print_Titles" localSheetId="0">'IV TRIMESTRE 2022'!$A:$B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5" l="1"/>
  <c r="O3" i="5"/>
  <c r="C3" i="5"/>
  <c r="D3" i="5"/>
  <c r="E3" i="5"/>
  <c r="F3" i="5"/>
  <c r="I3" i="5"/>
  <c r="K3" i="5"/>
  <c r="L3" i="5"/>
  <c r="M3" i="5"/>
  <c r="N3" i="5"/>
  <c r="Q3" i="5"/>
  <c r="S3" i="5"/>
  <c r="T3" i="5"/>
  <c r="U3" i="5"/>
  <c r="V3" i="5"/>
  <c r="Y3" i="5"/>
  <c r="AA3" i="5"/>
  <c r="AB3" i="5"/>
  <c r="AC3" i="5"/>
  <c r="AD3" i="5"/>
  <c r="AG3" i="5"/>
  <c r="AI3" i="5"/>
  <c r="AJ3" i="5"/>
  <c r="J3" i="5"/>
  <c r="R3" i="5"/>
  <c r="Z3" i="5"/>
  <c r="AH3" i="5"/>
  <c r="G3" i="5"/>
  <c r="P3" i="5"/>
  <c r="W3" i="5"/>
  <c r="X3" i="5"/>
  <c r="AE3" i="5"/>
  <c r="AF3" i="5"/>
  <c r="C10" i="5"/>
  <c r="D10" i="5"/>
  <c r="D9" i="5" s="1"/>
  <c r="K10" i="5"/>
  <c r="K9" i="5" s="1"/>
  <c r="L10" i="5"/>
  <c r="S10" i="5"/>
  <c r="T10" i="5"/>
  <c r="AA10" i="5"/>
  <c r="AA9" i="5" s="1"/>
  <c r="AB10" i="5"/>
  <c r="AB9" i="5" s="1"/>
  <c r="AI10" i="5"/>
  <c r="AJ10" i="5"/>
  <c r="E10" i="5"/>
  <c r="G10" i="5"/>
  <c r="H10" i="5"/>
  <c r="I10" i="5"/>
  <c r="J10" i="5"/>
  <c r="M10" i="5"/>
  <c r="O10" i="5"/>
  <c r="P10" i="5"/>
  <c r="Q10" i="5"/>
  <c r="R10" i="5"/>
  <c r="U10" i="5"/>
  <c r="W10" i="5"/>
  <c r="X10" i="5"/>
  <c r="Y10" i="5"/>
  <c r="Z10" i="5"/>
  <c r="AC10" i="5"/>
  <c r="AE10" i="5"/>
  <c r="AF10" i="5"/>
  <c r="AG10" i="5"/>
  <c r="AH10" i="5"/>
  <c r="F10" i="5"/>
  <c r="F9" i="5" s="1"/>
  <c r="N10" i="5"/>
  <c r="V10" i="5"/>
  <c r="AD10" i="5"/>
  <c r="AD9" i="5" s="1"/>
  <c r="C14" i="5"/>
  <c r="D14" i="5"/>
  <c r="F14" i="5"/>
  <c r="K14" i="5"/>
  <c r="L14" i="5"/>
  <c r="N14" i="5"/>
  <c r="S14" i="5"/>
  <c r="T14" i="5"/>
  <c r="V14" i="5"/>
  <c r="AA14" i="5"/>
  <c r="AB14" i="5"/>
  <c r="AD14" i="5"/>
  <c r="AI14" i="5"/>
  <c r="AJ14" i="5"/>
  <c r="E14" i="5"/>
  <c r="G14" i="5"/>
  <c r="H14" i="5"/>
  <c r="I14" i="5"/>
  <c r="J14" i="5"/>
  <c r="M14" i="5"/>
  <c r="O14" i="5"/>
  <c r="P14" i="5"/>
  <c r="Q14" i="5"/>
  <c r="R14" i="5"/>
  <c r="U14" i="5"/>
  <c r="W14" i="5"/>
  <c r="X14" i="5"/>
  <c r="Y14" i="5"/>
  <c r="Z14" i="5"/>
  <c r="AC14" i="5"/>
  <c r="AE14" i="5"/>
  <c r="AF14" i="5"/>
  <c r="AG14" i="5"/>
  <c r="AH14" i="5"/>
  <c r="G22" i="5"/>
  <c r="H22" i="5"/>
  <c r="J22" i="5"/>
  <c r="O22" i="5"/>
  <c r="P22" i="5"/>
  <c r="R22" i="5"/>
  <c r="W22" i="5"/>
  <c r="X22" i="5"/>
  <c r="Z22" i="5"/>
  <c r="AE22" i="5"/>
  <c r="AF22" i="5"/>
  <c r="AH22" i="5"/>
  <c r="C22" i="5"/>
  <c r="D22" i="5"/>
  <c r="E22" i="5"/>
  <c r="F22" i="5"/>
  <c r="I22" i="5"/>
  <c r="K22" i="5"/>
  <c r="L22" i="5"/>
  <c r="M22" i="5"/>
  <c r="N22" i="5"/>
  <c r="Q22" i="5"/>
  <c r="S22" i="5"/>
  <c r="T22" i="5"/>
  <c r="U22" i="5"/>
  <c r="V22" i="5"/>
  <c r="Y22" i="5"/>
  <c r="AA22" i="5"/>
  <c r="AB22" i="5"/>
  <c r="AC22" i="5"/>
  <c r="AD22" i="5"/>
  <c r="AG22" i="5"/>
  <c r="AI22" i="5"/>
  <c r="AJ22" i="5"/>
  <c r="D26" i="5"/>
  <c r="J26" i="5"/>
  <c r="L26" i="5"/>
  <c r="R26" i="5"/>
  <c r="T26" i="5"/>
  <c r="Z26" i="5"/>
  <c r="AB26" i="5"/>
  <c r="AH26" i="5"/>
  <c r="AJ26" i="5"/>
  <c r="C26" i="5"/>
  <c r="E26" i="5"/>
  <c r="F26" i="5"/>
  <c r="G26" i="5"/>
  <c r="H26" i="5"/>
  <c r="K26" i="5"/>
  <c r="M26" i="5"/>
  <c r="N26" i="5"/>
  <c r="O26" i="5"/>
  <c r="P26" i="5"/>
  <c r="S26" i="5"/>
  <c r="U26" i="5"/>
  <c r="V26" i="5"/>
  <c r="W26" i="5"/>
  <c r="X26" i="5"/>
  <c r="AA26" i="5"/>
  <c r="AC26" i="5"/>
  <c r="AD26" i="5"/>
  <c r="AE26" i="5"/>
  <c r="AF26" i="5"/>
  <c r="AI26" i="5"/>
  <c r="I26" i="5"/>
  <c r="Q26" i="5"/>
  <c r="Y26" i="5"/>
  <c r="AG26" i="5"/>
  <c r="N9" i="5" l="1"/>
  <c r="T9" i="5"/>
  <c r="S9" i="5"/>
  <c r="L9" i="5"/>
  <c r="AJ9" i="5"/>
  <c r="AJ20" i="5" s="1"/>
  <c r="V9" i="5"/>
  <c r="V20" i="5" s="1"/>
  <c r="AI9" i="5"/>
  <c r="C9" i="5"/>
  <c r="C20" i="5" s="1"/>
  <c r="AC9" i="5"/>
  <c r="U9" i="5"/>
  <c r="M9" i="5"/>
  <c r="M20" i="5" s="1"/>
  <c r="E9" i="5"/>
  <c r="X20" i="5"/>
  <c r="J20" i="5"/>
  <c r="AD20" i="5"/>
  <c r="N20" i="5"/>
  <c r="F20" i="5"/>
  <c r="AC20" i="5"/>
  <c r="U20" i="5"/>
  <c r="E20" i="5"/>
  <c r="AH9" i="5"/>
  <c r="AH20" i="5" s="1"/>
  <c r="Z9" i="5"/>
  <c r="Z20" i="5" s="1"/>
  <c r="R9" i="5"/>
  <c r="R20" i="5" s="1"/>
  <c r="J9" i="5"/>
  <c r="AB20" i="5"/>
  <c r="T20" i="5"/>
  <c r="L20" i="5"/>
  <c r="D20" i="5"/>
  <c r="AG9" i="5"/>
  <c r="AG20" i="5" s="1"/>
  <c r="Y9" i="5"/>
  <c r="Q9" i="5"/>
  <c r="I9" i="5"/>
  <c r="I20" i="5" s="1"/>
  <c r="AI20" i="5"/>
  <c r="AA20" i="5"/>
  <c r="S20" i="5"/>
  <c r="K20" i="5"/>
  <c r="AF9" i="5"/>
  <c r="AF20" i="5" s="1"/>
  <c r="X9" i="5"/>
  <c r="P9" i="5"/>
  <c r="P20" i="5" s="1"/>
  <c r="H9" i="5"/>
  <c r="H20" i="5" s="1"/>
  <c r="AE9" i="5"/>
  <c r="AE20" i="5" s="1"/>
  <c r="W9" i="5"/>
  <c r="W20" i="5" s="1"/>
  <c r="O9" i="5"/>
  <c r="O20" i="5" s="1"/>
  <c r="G9" i="5"/>
  <c r="G20" i="5" s="1"/>
  <c r="Y20" i="5"/>
  <c r="Q20" i="5"/>
  <c r="AD40" i="5"/>
  <c r="V40" i="5"/>
  <c r="N40" i="5"/>
  <c r="F40" i="5"/>
  <c r="AH35" i="5"/>
  <c r="Z35" i="5"/>
  <c r="S35" i="5"/>
  <c r="R35" i="5"/>
  <c r="G35" i="5"/>
  <c r="AA35" i="5"/>
  <c r="V35" i="5"/>
  <c r="F35" i="5"/>
  <c r="AI32" i="5"/>
  <c r="AA32" i="5"/>
  <c r="S32" i="5"/>
  <c r="S31" i="5" l="1"/>
  <c r="O33" i="5"/>
  <c r="D32" i="5"/>
  <c r="C35" i="5"/>
  <c r="K35" i="5"/>
  <c r="AI35" i="5"/>
  <c r="C40" i="5"/>
  <c r="K40" i="5"/>
  <c r="S40" i="5"/>
  <c r="AA40" i="5"/>
  <c r="AI40" i="5"/>
  <c r="C30" i="5"/>
  <c r="AA33" i="5"/>
  <c r="D31" i="5"/>
  <c r="L30" i="5"/>
  <c r="T31" i="5"/>
  <c r="AJ31" i="5"/>
  <c r="Z30" i="5"/>
  <c r="N35" i="5"/>
  <c r="AD35" i="5"/>
  <c r="J35" i="5"/>
  <c r="D40" i="5"/>
  <c r="L40" i="5"/>
  <c r="T40" i="5"/>
  <c r="AB40" i="5"/>
  <c r="J40" i="5"/>
  <c r="R40" i="5"/>
  <c r="Z40" i="5"/>
  <c r="AH40" i="5"/>
  <c r="J32" i="5"/>
  <c r="O35" i="5"/>
  <c r="W35" i="5"/>
  <c r="AE35" i="5"/>
  <c r="H35" i="5"/>
  <c r="P35" i="5"/>
  <c r="X35" i="5"/>
  <c r="X30" i="5"/>
  <c r="G32" i="5"/>
  <c r="W32" i="5"/>
  <c r="H40" i="5"/>
  <c r="X40" i="5"/>
  <c r="F31" i="5"/>
  <c r="N31" i="5"/>
  <c r="I40" i="5"/>
  <c r="Q40" i="5"/>
  <c r="Y40" i="5"/>
  <c r="AG40" i="5"/>
  <c r="E40" i="5"/>
  <c r="M40" i="5"/>
  <c r="U40" i="5"/>
  <c r="AC40" i="5"/>
  <c r="W31" i="5"/>
  <c r="P30" i="5"/>
  <c r="AF31" i="5"/>
  <c r="O32" i="5"/>
  <c r="AE32" i="5"/>
  <c r="P40" i="5"/>
  <c r="AF40" i="5"/>
  <c r="I32" i="5"/>
  <c r="Q32" i="5"/>
  <c r="Y32" i="5"/>
  <c r="AG32" i="5"/>
  <c r="U31" i="5"/>
  <c r="AC31" i="5"/>
  <c r="D35" i="5"/>
  <c r="L35" i="5"/>
  <c r="T35" i="5"/>
  <c r="AB35" i="5"/>
  <c r="AJ35" i="5"/>
  <c r="V31" i="5"/>
  <c r="C32" i="5"/>
  <c r="AJ40" i="5"/>
  <c r="K32" i="5"/>
  <c r="AF35" i="5"/>
  <c r="E31" i="5"/>
  <c r="I35" i="5"/>
  <c r="Q35" i="5"/>
  <c r="Y35" i="5"/>
  <c r="AG35" i="5"/>
  <c r="E35" i="5"/>
  <c r="M35" i="5"/>
  <c r="U35" i="5"/>
  <c r="AC35" i="5"/>
  <c r="G40" i="5"/>
  <c r="O40" i="5"/>
  <c r="W40" i="5"/>
  <c r="AE40" i="5"/>
  <c r="H32" i="5"/>
  <c r="X32" i="5"/>
  <c r="AH32" i="5"/>
  <c r="AE31" i="5"/>
  <c r="C33" i="5"/>
  <c r="K31" i="5"/>
  <c r="K33" i="5"/>
  <c r="K30" i="5"/>
  <c r="S33" i="5"/>
  <c r="S30" i="5"/>
  <c r="AA31" i="5"/>
  <c r="AA30" i="5"/>
  <c r="AI31" i="5"/>
  <c r="AI33" i="5"/>
  <c r="AI30" i="5"/>
  <c r="H31" i="5"/>
  <c r="H33" i="5"/>
  <c r="H30" i="5"/>
  <c r="T30" i="5"/>
  <c r="AB31" i="5"/>
  <c r="AB30" i="5"/>
  <c r="J30" i="5"/>
  <c r="J31" i="5"/>
  <c r="J33" i="5"/>
  <c r="R30" i="5"/>
  <c r="AH30" i="5"/>
  <c r="AH31" i="5"/>
  <c r="AH33" i="5"/>
  <c r="M31" i="5"/>
  <c r="M33" i="5"/>
  <c r="M30" i="5"/>
  <c r="U30" i="5"/>
  <c r="I30" i="5"/>
  <c r="I31" i="5"/>
  <c r="Q30" i="5"/>
  <c r="Q33" i="5"/>
  <c r="Q31" i="5"/>
  <c r="Y30" i="5"/>
  <c r="L32" i="5"/>
  <c r="T32" i="5"/>
  <c r="AB32" i="5"/>
  <c r="AJ32" i="5"/>
  <c r="F30" i="5"/>
  <c r="AD30" i="5"/>
  <c r="V30" i="5"/>
  <c r="G30" i="5"/>
  <c r="AE30" i="5"/>
  <c r="N30" i="5"/>
  <c r="AE33" i="5"/>
  <c r="Z32" i="5" l="1"/>
  <c r="Z33" i="5"/>
  <c r="R32" i="5"/>
  <c r="R33" i="5"/>
  <c r="O31" i="5"/>
  <c r="O30" i="5"/>
  <c r="L31" i="5"/>
  <c r="AD32" i="5"/>
  <c r="X31" i="5"/>
  <c r="E30" i="5"/>
  <c r="Z31" i="5"/>
  <c r="AJ30" i="5"/>
  <c r="L33" i="5"/>
  <c r="N33" i="5"/>
  <c r="AG31" i="5"/>
  <c r="C31" i="5"/>
  <c r="AF32" i="5"/>
  <c r="W30" i="5"/>
  <c r="E33" i="5"/>
  <c r="D30" i="5"/>
  <c r="P31" i="5"/>
  <c r="AC33" i="5"/>
  <c r="X33" i="5"/>
  <c r="W33" i="5"/>
  <c r="AD31" i="5"/>
  <c r="R31" i="5"/>
  <c r="P32" i="5"/>
  <c r="P33" i="5"/>
  <c r="V32" i="5"/>
  <c r="AG30" i="5"/>
  <c r="I33" i="5"/>
  <c r="N32" i="5"/>
  <c r="AC32" i="5"/>
  <c r="AG33" i="5"/>
  <c r="Y33" i="5"/>
  <c r="AF30" i="5"/>
  <c r="U32" i="5"/>
  <c r="G33" i="5"/>
  <c r="Y31" i="5"/>
  <c r="AF33" i="5"/>
  <c r="M32" i="5"/>
  <c r="AC30" i="5"/>
  <c r="AD33" i="5"/>
  <c r="E32" i="5"/>
  <c r="U33" i="5"/>
  <c r="G31" i="5"/>
  <c r="D33" i="5"/>
  <c r="AB33" i="5"/>
  <c r="V33" i="5"/>
  <c r="T33" i="5"/>
  <c r="AJ33" i="5"/>
  <c r="F32" i="5" l="1"/>
  <c r="F33" i="5"/>
  <c r="AK3" i="5"/>
  <c r="AK43" i="5" l="1"/>
  <c r="AK42" i="5"/>
  <c r="AK41" i="5"/>
  <c r="AK40" i="5"/>
  <c r="AK38" i="5"/>
  <c r="AK37" i="5"/>
  <c r="AK36" i="5"/>
  <c r="AK35" i="5"/>
  <c r="AK33" i="5"/>
  <c r="AK32" i="5"/>
  <c r="AK31" i="5"/>
  <c r="AK30" i="5"/>
  <c r="AK28" i="5"/>
  <c r="AK27" i="5"/>
  <c r="AK26" i="5"/>
  <c r="AK23" i="5"/>
  <c r="AK24" i="5"/>
  <c r="AK22" i="5"/>
  <c r="AK20" i="5"/>
  <c r="AK10" i="5"/>
  <c r="AK11" i="5"/>
  <c r="AK12" i="5"/>
  <c r="AK13" i="5"/>
  <c r="AK14" i="5"/>
  <c r="AK15" i="5"/>
  <c r="AK16" i="5"/>
  <c r="AK17" i="5"/>
  <c r="AK18" i="5"/>
  <c r="AK9" i="5"/>
  <c r="AK4" i="5"/>
  <c r="AK5" i="5"/>
  <c r="AK6" i="5"/>
  <c r="AK7" i="5"/>
</calcChain>
</file>

<file path=xl/sharedStrings.xml><?xml version="1.0" encoding="utf-8"?>
<sst xmlns="http://schemas.openxmlformats.org/spreadsheetml/2006/main" count="81" uniqueCount="78">
  <si>
    <t>AGP S.E.</t>
  </si>
  <si>
    <t>AR-SAT</t>
  </si>
  <si>
    <t>COVIARA</t>
  </si>
  <si>
    <t>Corredores Viales S.A.</t>
  </si>
  <si>
    <t>DIOXITEK S.A.</t>
  </si>
  <si>
    <t>FADEA</t>
  </si>
  <si>
    <t>INTERCARGO S.A.</t>
  </si>
  <si>
    <t>TANDANOR</t>
  </si>
  <si>
    <t>TELAM S.E.</t>
  </si>
  <si>
    <t>VENG S.A.</t>
  </si>
  <si>
    <t>YMAD</t>
  </si>
  <si>
    <t>CONCEPTO</t>
  </si>
  <si>
    <t>ATC (e.l)</t>
  </si>
  <si>
    <t>ADIF</t>
  </si>
  <si>
    <t>AEROL. ARG.</t>
  </si>
  <si>
    <t>BELGRANO CARGAS</t>
  </si>
  <si>
    <t>CASA DE MONEDA</t>
  </si>
  <si>
    <t>CONTENIDOS PÚBLICOS</t>
  </si>
  <si>
    <t>CORREO</t>
  </si>
  <si>
    <t>DECAHF</t>
  </si>
  <si>
    <t>EDUC.AR</t>
  </si>
  <si>
    <t>EANA</t>
  </si>
  <si>
    <t>FASE</t>
  </si>
  <si>
    <t>NASA</t>
  </si>
  <si>
    <t>LT 10 UNL</t>
  </si>
  <si>
    <t>SRT UNC</t>
  </si>
  <si>
    <t>RTA</t>
  </si>
  <si>
    <t>YCRT</t>
  </si>
  <si>
    <t>I)</t>
  </si>
  <si>
    <t>INGRESOS CORRIENTES</t>
  </si>
  <si>
    <t xml:space="preserve">   - INGRESOS DE OPERACIÓN</t>
  </si>
  <si>
    <t xml:space="preserve">   - RENTAS DE LA PROPIEDAD</t>
  </si>
  <si>
    <t xml:space="preserve">   - TRANSFERENCIAS CORRIENTES</t>
  </si>
  <si>
    <t xml:space="preserve">   - OTROS INGRESOS</t>
  </si>
  <si>
    <t>II)</t>
  </si>
  <si>
    <t>GASTOS CORRIENTES</t>
  </si>
  <si>
    <t xml:space="preserve">   - GASTOS DE OPERACIÓN</t>
  </si>
  <si>
    <t xml:space="preserve">     . Remuneraciones</t>
  </si>
  <si>
    <t xml:space="preserve">     . Bienes y Servicios</t>
  </si>
  <si>
    <t xml:space="preserve">     . Otros Gastos</t>
  </si>
  <si>
    <t xml:space="preserve">     . Intereses</t>
  </si>
  <si>
    <t xml:space="preserve">     . Otras Rentas</t>
  </si>
  <si>
    <t xml:space="preserve">   - OTROS GASTOS</t>
  </si>
  <si>
    <t>III)</t>
  </si>
  <si>
    <t>RESULT.ECON.: AHORRO/DESAHORRO</t>
  </si>
  <si>
    <t>IV)</t>
  </si>
  <si>
    <t>RECURSOS DE CAPITAL</t>
  </si>
  <si>
    <t xml:space="preserve">   - RECURSOS PROPIOS DE CAPITAL</t>
  </si>
  <si>
    <t xml:space="preserve">   - TRANSFERENCIAS DE CAPITAL</t>
  </si>
  <si>
    <t>V)</t>
  </si>
  <si>
    <t>GASTOS DE CAPITAL</t>
  </si>
  <si>
    <t xml:space="preserve">   - INVERSIÓN REAL DIRECTA</t>
  </si>
  <si>
    <t>VI)</t>
  </si>
  <si>
    <t xml:space="preserve">INGRESOS TOTALES (I+IV) </t>
  </si>
  <si>
    <t>VII)</t>
  </si>
  <si>
    <t>RESULTADO PRIMARIO</t>
  </si>
  <si>
    <t>VIII)</t>
  </si>
  <si>
    <t>GASTOS TOTALES (II+V)</t>
  </si>
  <si>
    <t>IX)</t>
  </si>
  <si>
    <t>RESULTADO FINANCIERO (VI-VIII)</t>
  </si>
  <si>
    <t>AYSA</t>
  </si>
  <si>
    <t>PLAYAS FERROV. S.A.</t>
  </si>
  <si>
    <t>INTEA</t>
  </si>
  <si>
    <t>POLO TECNOL.</t>
  </si>
  <si>
    <t>FABRIC. MILITARES</t>
  </si>
  <si>
    <t>X)</t>
  </si>
  <si>
    <t>FUENTES FINANCIERAS</t>
  </si>
  <si>
    <t xml:space="preserve">   - DISMINUC. DE LA INVERSIÓN FINANCIERA</t>
  </si>
  <si>
    <t xml:space="preserve">   - ENDEUD.PUB. E INCREM.OTROS PASIVOS</t>
  </si>
  <si>
    <t xml:space="preserve">   - INCREMENTO DEL PATRIMONIO</t>
  </si>
  <si>
    <t>XI)</t>
  </si>
  <si>
    <t>APLICACIONES FINANCIERAS</t>
  </si>
  <si>
    <t xml:space="preserve">   - INVERSIÓN FINANCIERA</t>
  </si>
  <si>
    <t xml:space="preserve">   - AMORT.DEUDAS Y DISM. OTROS PASIVOS</t>
  </si>
  <si>
    <t xml:space="preserve">   - DISMINUCIÓN DEL PATRIMONIO</t>
  </si>
  <si>
    <t>TOTAL</t>
  </si>
  <si>
    <t>OFSE</t>
  </si>
  <si>
    <t>ENARSA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</si>
</sst>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,,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1" applyNumberFormat="0" applyFill="0" applyAlignment="0" applyProtection="0"/>
  </cellStyleXfs>
  <cellXfs count="35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5" xfId="0" applyFont="1" applyFill="1" applyBorder="1" applyAlignment="1">
      <alignment horizontal="right"/>
    </xf>
    <xf numFmtId="0" fontId="4" fillId="0" borderId="6" xfId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right"/>
    </xf>
    <xf numFmtId="0" fontId="5" fillId="0" borderId="6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right" vertical="top" wrapText="1"/>
    </xf>
    <xf numFmtId="165" fontId="4" fillId="0" borderId="0" xfId="1" applyNumberFormat="1" applyFont="1" applyFill="1" applyBorder="1" applyAlignment="1">
      <alignment horizontal="right" vertical="top" wrapText="1"/>
    </xf>
    <xf numFmtId="165" fontId="4" fillId="0" borderId="6" xfId="1" applyNumberFormat="1" applyFont="1" applyFill="1" applyBorder="1" applyAlignment="1">
      <alignment horizontal="right" vertical="top" wrapText="1"/>
    </xf>
    <xf numFmtId="165" fontId="5" fillId="0" borderId="6" xfId="1" applyNumberFormat="1" applyFont="1" applyFill="1" applyBorder="1" applyAlignment="1">
      <alignment horizontal="right" vertical="top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 applyAlignment="1">
      <alignment horizontal="right"/>
    </xf>
    <xf numFmtId="0" fontId="5" fillId="0" borderId="8" xfId="1" applyFont="1" applyFill="1" applyBorder="1" applyAlignment="1">
      <alignment horizontal="left" vertical="top" wrapText="1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165" fontId="5" fillId="0" borderId="9" xfId="1" applyNumberFormat="1" applyFont="1" applyFill="1" applyBorder="1" applyAlignment="1">
      <alignment horizontal="right" vertical="top" wrapText="1"/>
    </xf>
    <xf numFmtId="165" fontId="5" fillId="0" borderId="8" xfId="1" applyNumberFormat="1" applyFont="1" applyFill="1" applyBorder="1" applyAlignment="1">
      <alignment horizontal="right" vertical="top" wrapText="1"/>
    </xf>
    <xf numFmtId="165" fontId="0" fillId="0" borderId="0" xfId="0" applyNumberFormat="1"/>
    <xf numFmtId="0" fontId="2" fillId="2" borderId="10" xfId="1" applyFont="1" applyFill="1" applyBorder="1" applyAlignment="1">
      <alignment horizontal="center" vertical="center" wrapText="1"/>
    </xf>
    <xf numFmtId="0" fontId="0" fillId="0" borderId="11" xfId="0" applyFill="1" applyBorder="1"/>
    <xf numFmtId="165" fontId="4" fillId="0" borderId="11" xfId="1" applyNumberFormat="1" applyFont="1" applyFill="1" applyBorder="1" applyAlignment="1">
      <alignment horizontal="right" vertical="top" wrapText="1"/>
    </xf>
    <xf numFmtId="165" fontId="5" fillId="0" borderId="11" xfId="1" applyNumberFormat="1" applyFont="1" applyFill="1" applyBorder="1" applyAlignment="1">
      <alignment horizontal="right" vertical="top" wrapText="1"/>
    </xf>
    <xf numFmtId="0" fontId="0" fillId="0" borderId="11" xfId="0" applyBorder="1"/>
    <xf numFmtId="165" fontId="5" fillId="0" borderId="12" xfId="1" applyNumberFormat="1" applyFont="1" applyFill="1" applyBorder="1" applyAlignment="1">
      <alignment horizontal="right" vertical="top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_Hoja1" xfId="1"/>
    <cellStyle name="Título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baseColWidth="10" defaultRowHeight="14.4" x14ac:dyDescent="0.3"/>
  <cols>
    <col min="1" max="1" width="4.33203125" customWidth="1"/>
    <col min="2" max="2" width="43.109375" customWidth="1"/>
    <col min="3" max="3" width="9.6640625" customWidth="1"/>
    <col min="4" max="4" width="9.44140625" customWidth="1"/>
    <col min="5" max="5" width="8.88671875" customWidth="1"/>
    <col min="6" max="6" width="10.33203125" customWidth="1"/>
    <col min="7" max="7" width="9.33203125" customWidth="1"/>
    <col min="8" max="8" width="11" customWidth="1"/>
    <col min="9" max="9" width="10.6640625" bestFit="1" customWidth="1"/>
    <col min="10" max="11" width="9.6640625" customWidth="1"/>
    <col min="12" max="12" width="12.44140625" customWidth="1"/>
    <col min="13" max="13" width="11.88671875" customWidth="1"/>
    <col min="14" max="14" width="9.88671875" customWidth="1"/>
    <col min="15" max="15" width="11.33203125" customWidth="1"/>
    <col min="16" max="23" width="9.6640625" customWidth="1"/>
    <col min="24" max="24" width="12.5546875" bestFit="1" customWidth="1"/>
    <col min="25" max="25" width="9.6640625" customWidth="1"/>
    <col min="26" max="26" width="12.44140625" bestFit="1" customWidth="1"/>
    <col min="27" max="27" width="9" customWidth="1"/>
    <col min="28" max="31" width="9.6640625" customWidth="1"/>
    <col min="32" max="32" width="11.33203125" customWidth="1"/>
    <col min="33" max="36" width="9.6640625" customWidth="1"/>
  </cols>
  <sheetData>
    <row r="1" spans="1:37" ht="29.4" thickBot="1" x14ac:dyDescent="0.35">
      <c r="A1" s="33" t="s">
        <v>11</v>
      </c>
      <c r="B1" s="34"/>
      <c r="C1" s="15" t="s">
        <v>0</v>
      </c>
      <c r="D1" s="1" t="s">
        <v>1</v>
      </c>
      <c r="E1" s="1" t="s">
        <v>12</v>
      </c>
      <c r="F1" s="1" t="s">
        <v>60</v>
      </c>
      <c r="G1" s="1" t="s">
        <v>13</v>
      </c>
      <c r="H1" s="1" t="s">
        <v>14</v>
      </c>
      <c r="I1" s="1" t="s">
        <v>15</v>
      </c>
      <c r="J1" s="1" t="s">
        <v>2</v>
      </c>
      <c r="K1" s="1" t="s">
        <v>16</v>
      </c>
      <c r="L1" s="1" t="s">
        <v>17</v>
      </c>
      <c r="M1" s="9" t="s">
        <v>3</v>
      </c>
      <c r="N1" s="1" t="s">
        <v>18</v>
      </c>
      <c r="O1" s="1" t="s">
        <v>64</v>
      </c>
      <c r="P1" s="1" t="s">
        <v>4</v>
      </c>
      <c r="Q1" s="1" t="s">
        <v>19</v>
      </c>
      <c r="R1" s="1" t="s">
        <v>20</v>
      </c>
      <c r="S1" s="1" t="s">
        <v>21</v>
      </c>
      <c r="T1" s="1" t="s">
        <v>77</v>
      </c>
      <c r="U1" s="1" t="s">
        <v>5</v>
      </c>
      <c r="V1" s="1" t="s">
        <v>22</v>
      </c>
      <c r="W1" s="1" t="s">
        <v>62</v>
      </c>
      <c r="X1" s="1" t="s">
        <v>6</v>
      </c>
      <c r="Y1" s="9" t="s">
        <v>23</v>
      </c>
      <c r="Z1" s="1" t="s">
        <v>61</v>
      </c>
      <c r="AA1" s="1" t="s">
        <v>63</v>
      </c>
      <c r="AB1" s="1" t="s">
        <v>24</v>
      </c>
      <c r="AC1" s="1" t="s">
        <v>25</v>
      </c>
      <c r="AD1" s="1" t="s">
        <v>26</v>
      </c>
      <c r="AE1" s="1" t="s">
        <v>76</v>
      </c>
      <c r="AF1" s="1" t="s">
        <v>7</v>
      </c>
      <c r="AG1" s="1" t="s">
        <v>8</v>
      </c>
      <c r="AH1" s="1" t="s">
        <v>9</v>
      </c>
      <c r="AI1" s="1" t="s">
        <v>10</v>
      </c>
      <c r="AJ1" s="1" t="s">
        <v>27</v>
      </c>
      <c r="AK1" s="26" t="s">
        <v>75</v>
      </c>
    </row>
    <row r="2" spans="1:37" s="2" customFormat="1" ht="6" customHeight="1" x14ac:dyDescent="0.3">
      <c r="A2" s="7"/>
      <c r="B2" s="32"/>
      <c r="C2" s="8"/>
      <c r="D2" s="8"/>
      <c r="E2" s="8"/>
      <c r="F2" s="8"/>
      <c r="G2" s="8"/>
      <c r="H2" s="8"/>
      <c r="I2" s="8"/>
      <c r="J2" s="8"/>
      <c r="K2" s="8"/>
      <c r="L2" s="8"/>
      <c r="M2" s="14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14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27"/>
    </row>
    <row r="3" spans="1:37" x14ac:dyDescent="0.3">
      <c r="A3" s="3" t="s">
        <v>28</v>
      </c>
      <c r="B3" s="4" t="s">
        <v>29</v>
      </c>
      <c r="C3" s="11">
        <f>SUM(C4:C7)</f>
        <v>41463.699999999997</v>
      </c>
      <c r="D3" s="11">
        <f t="shared" ref="D3:AJ3" si="0">SUM(D4:D7)</f>
        <v>20043.300000000003</v>
      </c>
      <c r="E3" s="11">
        <f t="shared" si="0"/>
        <v>1.8</v>
      </c>
      <c r="F3" s="11">
        <f t="shared" si="0"/>
        <v>74893.7</v>
      </c>
      <c r="G3" s="11">
        <f t="shared" si="0"/>
        <v>5652.4999999999991</v>
      </c>
      <c r="H3" s="11">
        <f t="shared" si="0"/>
        <v>296227</v>
      </c>
      <c r="I3" s="11">
        <f t="shared" si="0"/>
        <v>38112.9</v>
      </c>
      <c r="J3" s="11">
        <f t="shared" si="0"/>
        <v>300.89999999999998</v>
      </c>
      <c r="K3" s="11">
        <f t="shared" si="0"/>
        <v>32300.799999999999</v>
      </c>
      <c r="L3" s="11">
        <f t="shared" si="0"/>
        <v>1483.6999999999998</v>
      </c>
      <c r="M3" s="12">
        <f t="shared" si="0"/>
        <v>28633.599999999999</v>
      </c>
      <c r="N3" s="11">
        <f t="shared" si="0"/>
        <v>90853.1</v>
      </c>
      <c r="O3" s="11">
        <f t="shared" si="0"/>
        <v>14092.2</v>
      </c>
      <c r="P3" s="11">
        <f t="shared" si="0"/>
        <v>8442.6999999999989</v>
      </c>
      <c r="Q3" s="11">
        <f t="shared" si="0"/>
        <v>7225.0000000000009</v>
      </c>
      <c r="R3" s="11">
        <f t="shared" si="0"/>
        <v>1936.1000000000001</v>
      </c>
      <c r="S3" s="11">
        <f t="shared" si="0"/>
        <v>23064.6</v>
      </c>
      <c r="T3" s="11">
        <f t="shared" si="0"/>
        <v>640288.6</v>
      </c>
      <c r="U3" s="11">
        <f t="shared" si="0"/>
        <v>15123.8</v>
      </c>
      <c r="V3" s="11">
        <f t="shared" si="0"/>
        <v>355.3</v>
      </c>
      <c r="W3" s="11">
        <f t="shared" si="0"/>
        <v>528.70000000000005</v>
      </c>
      <c r="X3" s="11">
        <f t="shared" si="0"/>
        <v>11766.8</v>
      </c>
      <c r="Y3" s="12">
        <f t="shared" si="0"/>
        <v>97836.7</v>
      </c>
      <c r="Z3" s="11">
        <f t="shared" si="0"/>
        <v>2199.3000000000002</v>
      </c>
      <c r="AA3" s="11">
        <f t="shared" si="0"/>
        <v>37.299999999999997</v>
      </c>
      <c r="AB3" s="11">
        <f t="shared" si="0"/>
        <v>126.1</v>
      </c>
      <c r="AC3" s="11">
        <f t="shared" si="0"/>
        <v>1077.9000000000001</v>
      </c>
      <c r="AD3" s="11">
        <f t="shared" si="0"/>
        <v>19565.399999999998</v>
      </c>
      <c r="AE3" s="11">
        <f t="shared" si="0"/>
        <v>174117.6</v>
      </c>
      <c r="AF3" s="11">
        <f t="shared" si="0"/>
        <v>9063.4</v>
      </c>
      <c r="AG3" s="11">
        <f t="shared" si="0"/>
        <v>11097.8</v>
      </c>
      <c r="AH3" s="11">
        <f t="shared" si="0"/>
        <v>3982.6</v>
      </c>
      <c r="AI3" s="11">
        <f t="shared" si="0"/>
        <v>5423.7</v>
      </c>
      <c r="AJ3" s="11">
        <f t="shared" si="0"/>
        <v>14843.2</v>
      </c>
      <c r="AK3" s="28">
        <f>SUM(C3:AJ3)</f>
        <v>1692161.7999999998</v>
      </c>
    </row>
    <row r="4" spans="1:37" x14ac:dyDescent="0.3">
      <c r="A4" s="5"/>
      <c r="B4" s="6" t="s">
        <v>30</v>
      </c>
      <c r="C4" s="10">
        <v>36958.6</v>
      </c>
      <c r="D4" s="10">
        <v>15341.2</v>
      </c>
      <c r="E4" s="10">
        <v>0</v>
      </c>
      <c r="F4" s="10">
        <v>38690.699999999997</v>
      </c>
      <c r="G4" s="10">
        <v>1144.3</v>
      </c>
      <c r="H4" s="10">
        <v>258062.8</v>
      </c>
      <c r="I4" s="10">
        <v>18998.400000000001</v>
      </c>
      <c r="J4" s="10">
        <v>237.9</v>
      </c>
      <c r="K4" s="10">
        <v>24155.5</v>
      </c>
      <c r="L4" s="10">
        <v>10.199999999999999</v>
      </c>
      <c r="M4" s="13">
        <v>18096.3</v>
      </c>
      <c r="N4" s="10">
        <v>58427.8</v>
      </c>
      <c r="O4" s="10">
        <v>10873.5</v>
      </c>
      <c r="P4" s="10">
        <v>6175</v>
      </c>
      <c r="Q4" s="10">
        <v>160.6</v>
      </c>
      <c r="R4" s="10">
        <v>2.5</v>
      </c>
      <c r="S4" s="10">
        <v>12976</v>
      </c>
      <c r="T4" s="10">
        <v>241015.1</v>
      </c>
      <c r="U4" s="10">
        <v>9348.9</v>
      </c>
      <c r="V4" s="10">
        <v>0</v>
      </c>
      <c r="W4" s="10">
        <v>521.1</v>
      </c>
      <c r="X4" s="10">
        <v>8013.4</v>
      </c>
      <c r="Y4" s="13">
        <v>76409.7</v>
      </c>
      <c r="Z4" s="10">
        <v>121.6</v>
      </c>
      <c r="AA4" s="10">
        <v>12.6</v>
      </c>
      <c r="AB4" s="10">
        <v>79</v>
      </c>
      <c r="AC4" s="10">
        <v>400.9</v>
      </c>
      <c r="AD4" s="10">
        <v>2522.1999999999998</v>
      </c>
      <c r="AE4" s="10">
        <v>4365.7</v>
      </c>
      <c r="AF4" s="10">
        <v>8895</v>
      </c>
      <c r="AG4" s="10">
        <v>7918.3</v>
      </c>
      <c r="AH4" s="10">
        <v>3514.1</v>
      </c>
      <c r="AI4" s="10">
        <v>4983.2</v>
      </c>
      <c r="AJ4" s="10">
        <v>818</v>
      </c>
      <c r="AK4" s="29">
        <f t="shared" ref="AK4:AK43" si="1">SUM(C4:AJ4)</f>
        <v>869250.09999999986</v>
      </c>
    </row>
    <row r="5" spans="1:37" x14ac:dyDescent="0.3">
      <c r="A5" s="5"/>
      <c r="B5" s="6" t="s">
        <v>31</v>
      </c>
      <c r="C5" s="10">
        <v>4489.6000000000004</v>
      </c>
      <c r="D5" s="10">
        <v>2848.7</v>
      </c>
      <c r="E5" s="10">
        <v>0</v>
      </c>
      <c r="F5" s="10">
        <v>0</v>
      </c>
      <c r="G5" s="10">
        <v>1411.6</v>
      </c>
      <c r="H5" s="10">
        <v>0</v>
      </c>
      <c r="I5" s="10">
        <v>0</v>
      </c>
      <c r="J5" s="10">
        <v>62.5</v>
      </c>
      <c r="K5" s="10">
        <v>548.5</v>
      </c>
      <c r="L5" s="10">
        <v>383.2</v>
      </c>
      <c r="M5" s="13">
        <v>913.2</v>
      </c>
      <c r="N5" s="10">
        <v>1195</v>
      </c>
      <c r="O5" s="10">
        <v>0</v>
      </c>
      <c r="P5" s="10">
        <v>2034.3</v>
      </c>
      <c r="Q5" s="10">
        <v>0</v>
      </c>
      <c r="R5" s="10">
        <v>174.2</v>
      </c>
      <c r="S5" s="10">
        <v>0</v>
      </c>
      <c r="T5" s="10">
        <v>0</v>
      </c>
      <c r="U5" s="10">
        <v>0</v>
      </c>
      <c r="V5" s="10">
        <v>187.4</v>
      </c>
      <c r="W5" s="10">
        <v>7.6</v>
      </c>
      <c r="X5" s="10">
        <v>250.7</v>
      </c>
      <c r="Y5" s="13">
        <v>12321.7</v>
      </c>
      <c r="Z5" s="10">
        <v>496.2</v>
      </c>
      <c r="AA5" s="10">
        <v>24.3</v>
      </c>
      <c r="AB5" s="10">
        <v>0</v>
      </c>
      <c r="AC5" s="10">
        <v>5</v>
      </c>
      <c r="AD5" s="10">
        <v>0.4</v>
      </c>
      <c r="AE5" s="10">
        <v>0</v>
      </c>
      <c r="AF5" s="10">
        <v>0</v>
      </c>
      <c r="AG5" s="10">
        <v>0</v>
      </c>
      <c r="AH5" s="10">
        <v>52.9</v>
      </c>
      <c r="AI5" s="10">
        <v>328.6</v>
      </c>
      <c r="AJ5" s="10">
        <v>0</v>
      </c>
      <c r="AK5" s="29">
        <f t="shared" si="1"/>
        <v>27735.600000000006</v>
      </c>
    </row>
    <row r="6" spans="1:37" x14ac:dyDescent="0.3">
      <c r="A6" s="5"/>
      <c r="B6" s="6" t="s">
        <v>32</v>
      </c>
      <c r="C6" s="10">
        <v>15.5</v>
      </c>
      <c r="D6" s="10">
        <v>1339.5</v>
      </c>
      <c r="E6" s="10">
        <v>1.8</v>
      </c>
      <c r="F6" s="10">
        <v>26864.799999999999</v>
      </c>
      <c r="G6" s="10">
        <v>3078.2</v>
      </c>
      <c r="H6" s="10">
        <v>0</v>
      </c>
      <c r="I6" s="10">
        <v>16443.099999999999</v>
      </c>
      <c r="J6" s="10">
        <v>0</v>
      </c>
      <c r="K6" s="10">
        <v>0</v>
      </c>
      <c r="L6" s="10">
        <v>1090.2</v>
      </c>
      <c r="M6" s="13">
        <v>9624.1</v>
      </c>
      <c r="N6" s="10">
        <v>31230.3</v>
      </c>
      <c r="O6" s="10">
        <v>3218.7</v>
      </c>
      <c r="P6" s="10">
        <v>0</v>
      </c>
      <c r="Q6" s="10">
        <v>7039.8</v>
      </c>
      <c r="R6" s="10">
        <v>1736.4</v>
      </c>
      <c r="S6" s="10">
        <v>6599.5</v>
      </c>
      <c r="T6" s="10">
        <v>309003.40000000002</v>
      </c>
      <c r="U6" s="10">
        <v>937.8</v>
      </c>
      <c r="V6" s="10">
        <v>167.9</v>
      </c>
      <c r="W6" s="10">
        <v>0</v>
      </c>
      <c r="X6" s="10">
        <v>2780.4</v>
      </c>
      <c r="Y6" s="13">
        <v>0</v>
      </c>
      <c r="Z6" s="10">
        <v>0</v>
      </c>
      <c r="AA6" s="10">
        <v>0.3</v>
      </c>
      <c r="AB6" s="10">
        <v>42</v>
      </c>
      <c r="AC6" s="10">
        <v>672</v>
      </c>
      <c r="AD6" s="10">
        <v>14840.5</v>
      </c>
      <c r="AE6" s="10">
        <v>169751.9</v>
      </c>
      <c r="AF6" s="10">
        <v>30</v>
      </c>
      <c r="AG6" s="10">
        <v>3179.5</v>
      </c>
      <c r="AH6" s="10">
        <v>0</v>
      </c>
      <c r="AI6" s="10">
        <v>0</v>
      </c>
      <c r="AJ6" s="10">
        <v>13994</v>
      </c>
      <c r="AK6" s="29">
        <f t="shared" si="1"/>
        <v>623681.6</v>
      </c>
    </row>
    <row r="7" spans="1:37" x14ac:dyDescent="0.3">
      <c r="A7" s="5"/>
      <c r="B7" s="6" t="s">
        <v>33</v>
      </c>
      <c r="C7" s="10">
        <v>0</v>
      </c>
      <c r="D7" s="10">
        <v>513.9</v>
      </c>
      <c r="E7" s="10">
        <v>0</v>
      </c>
      <c r="F7" s="10">
        <v>9338.2000000000007</v>
      </c>
      <c r="G7" s="10">
        <v>18.399999999999999</v>
      </c>
      <c r="H7" s="10">
        <v>38164.199999999997</v>
      </c>
      <c r="I7" s="10">
        <v>2671.4</v>
      </c>
      <c r="J7" s="10">
        <v>0.5</v>
      </c>
      <c r="K7" s="10">
        <v>7596.8</v>
      </c>
      <c r="L7" s="10">
        <v>0.1</v>
      </c>
      <c r="M7" s="13">
        <v>0</v>
      </c>
      <c r="N7" s="10">
        <v>0</v>
      </c>
      <c r="O7" s="10">
        <v>0</v>
      </c>
      <c r="P7" s="10">
        <v>233.4</v>
      </c>
      <c r="Q7" s="10">
        <v>24.6</v>
      </c>
      <c r="R7" s="10">
        <v>23</v>
      </c>
      <c r="S7" s="10">
        <v>3489.1</v>
      </c>
      <c r="T7" s="10">
        <v>90270.1</v>
      </c>
      <c r="U7" s="10">
        <v>4837.1000000000004</v>
      </c>
      <c r="V7" s="10">
        <v>0</v>
      </c>
      <c r="W7" s="10">
        <v>0</v>
      </c>
      <c r="X7" s="10">
        <v>722.3</v>
      </c>
      <c r="Y7" s="13">
        <v>9105.2999999999993</v>
      </c>
      <c r="Z7" s="10">
        <v>1581.5</v>
      </c>
      <c r="AA7" s="10">
        <v>0.1</v>
      </c>
      <c r="AB7" s="10">
        <v>5.0999999999999996</v>
      </c>
      <c r="AC7" s="10">
        <v>0</v>
      </c>
      <c r="AD7" s="10">
        <v>2202.3000000000002</v>
      </c>
      <c r="AE7" s="10">
        <v>0</v>
      </c>
      <c r="AF7" s="10">
        <v>138.4</v>
      </c>
      <c r="AG7" s="10">
        <v>0</v>
      </c>
      <c r="AH7" s="10">
        <v>415.6</v>
      </c>
      <c r="AI7" s="10">
        <v>111.9</v>
      </c>
      <c r="AJ7" s="10">
        <v>31.2</v>
      </c>
      <c r="AK7" s="29">
        <f t="shared" si="1"/>
        <v>171494.5</v>
      </c>
    </row>
    <row r="8" spans="1:37" ht="4.95" customHeight="1" x14ac:dyDescent="0.3">
      <c r="A8" s="5"/>
      <c r="B8" s="6"/>
      <c r="C8" s="10"/>
      <c r="D8" s="10"/>
      <c r="E8" s="10"/>
      <c r="F8" s="10"/>
      <c r="G8" s="10"/>
      <c r="H8" s="10"/>
      <c r="I8" s="10"/>
      <c r="J8" s="10"/>
      <c r="K8" s="10"/>
      <c r="L8" s="10"/>
      <c r="M8" s="13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3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29"/>
    </row>
    <row r="9" spans="1:37" x14ac:dyDescent="0.3">
      <c r="A9" s="3" t="s">
        <v>34</v>
      </c>
      <c r="B9" s="4" t="s">
        <v>35</v>
      </c>
      <c r="C9" s="11">
        <f t="shared" ref="C9:AJ9" si="2">+C10+C14+C17+C18</f>
        <v>27995</v>
      </c>
      <c r="D9" s="11">
        <f t="shared" si="2"/>
        <v>16787.2</v>
      </c>
      <c r="E9" s="11">
        <f t="shared" si="2"/>
        <v>1.9000000000000001</v>
      </c>
      <c r="F9" s="11">
        <f t="shared" si="2"/>
        <v>125871</v>
      </c>
      <c r="G9" s="11">
        <f t="shared" si="2"/>
        <v>3943.2000000000003</v>
      </c>
      <c r="H9" s="11">
        <f t="shared" si="2"/>
        <v>364839.3</v>
      </c>
      <c r="I9" s="11">
        <f t="shared" si="2"/>
        <v>38541.4</v>
      </c>
      <c r="J9" s="11">
        <f t="shared" si="2"/>
        <v>474.2</v>
      </c>
      <c r="K9" s="11">
        <f t="shared" si="2"/>
        <v>43855.80000000001</v>
      </c>
      <c r="L9" s="11">
        <f t="shared" si="2"/>
        <v>1527.6</v>
      </c>
      <c r="M9" s="12">
        <f t="shared" si="2"/>
        <v>29678.400000000001</v>
      </c>
      <c r="N9" s="11">
        <f t="shared" si="2"/>
        <v>96402.8</v>
      </c>
      <c r="O9" s="11">
        <f t="shared" si="2"/>
        <v>9339.6000000000022</v>
      </c>
      <c r="P9" s="11">
        <f t="shared" si="2"/>
        <v>5383.2000000000007</v>
      </c>
      <c r="Q9" s="11">
        <f t="shared" si="2"/>
        <v>7255.4000000000005</v>
      </c>
      <c r="R9" s="11">
        <f t="shared" si="2"/>
        <v>1739.1000000000001</v>
      </c>
      <c r="S9" s="11">
        <f t="shared" si="2"/>
        <v>16249.8</v>
      </c>
      <c r="T9" s="11">
        <f t="shared" si="2"/>
        <v>684626.4</v>
      </c>
      <c r="U9" s="11">
        <f t="shared" si="2"/>
        <v>15602.300000000001</v>
      </c>
      <c r="V9" s="11">
        <f t="shared" si="2"/>
        <v>300.59999999999997</v>
      </c>
      <c r="W9" s="11">
        <f t="shared" si="2"/>
        <v>332.9</v>
      </c>
      <c r="X9" s="11">
        <f t="shared" si="2"/>
        <v>10813.500000000002</v>
      </c>
      <c r="Y9" s="12">
        <f t="shared" si="2"/>
        <v>71595.600000000006</v>
      </c>
      <c r="Z9" s="11">
        <f t="shared" si="2"/>
        <v>258.3</v>
      </c>
      <c r="AA9" s="11">
        <f t="shared" si="2"/>
        <v>22.400000000000002</v>
      </c>
      <c r="AB9" s="11">
        <f t="shared" si="2"/>
        <v>151.4</v>
      </c>
      <c r="AC9" s="11">
        <f t="shared" si="2"/>
        <v>1114.1000000000001</v>
      </c>
      <c r="AD9" s="11">
        <f t="shared" si="2"/>
        <v>18811.000000000004</v>
      </c>
      <c r="AE9" s="11">
        <f t="shared" si="2"/>
        <v>180442.19999999998</v>
      </c>
      <c r="AF9" s="11">
        <f t="shared" si="2"/>
        <v>8243.1</v>
      </c>
      <c r="AG9" s="11">
        <f t="shared" si="2"/>
        <v>10298.799999999999</v>
      </c>
      <c r="AH9" s="11">
        <f t="shared" si="2"/>
        <v>3178.6</v>
      </c>
      <c r="AI9" s="11">
        <f t="shared" si="2"/>
        <v>5715.0000000000009</v>
      </c>
      <c r="AJ9" s="11">
        <f t="shared" si="2"/>
        <v>16030.7</v>
      </c>
      <c r="AK9" s="28">
        <f t="shared" si="1"/>
        <v>1817421.8000000003</v>
      </c>
    </row>
    <row r="10" spans="1:37" x14ac:dyDescent="0.3">
      <c r="A10" s="5"/>
      <c r="B10" s="6" t="s">
        <v>36</v>
      </c>
      <c r="C10" s="10">
        <f>+C11+C12+C13</f>
        <v>27995</v>
      </c>
      <c r="D10" s="10">
        <f t="shared" ref="D10:AJ10" si="3">+D11+D12+D13</f>
        <v>15790</v>
      </c>
      <c r="E10" s="10">
        <f t="shared" si="3"/>
        <v>1.8</v>
      </c>
      <c r="F10" s="10">
        <f t="shared" si="3"/>
        <v>105209</v>
      </c>
      <c r="G10" s="10">
        <f t="shared" si="3"/>
        <v>3919.9</v>
      </c>
      <c r="H10" s="10">
        <f t="shared" si="3"/>
        <v>337861.8</v>
      </c>
      <c r="I10" s="10">
        <f t="shared" si="3"/>
        <v>38541.4</v>
      </c>
      <c r="J10" s="10">
        <f t="shared" si="3"/>
        <v>467.7</v>
      </c>
      <c r="K10" s="10">
        <f t="shared" si="3"/>
        <v>34152.100000000006</v>
      </c>
      <c r="L10" s="10">
        <f t="shared" si="3"/>
        <v>1515</v>
      </c>
      <c r="M10" s="13">
        <f t="shared" si="3"/>
        <v>29269.200000000001</v>
      </c>
      <c r="N10" s="10">
        <f t="shared" si="3"/>
        <v>93724.1</v>
      </c>
      <c r="O10" s="10">
        <f t="shared" si="3"/>
        <v>9339.6000000000022</v>
      </c>
      <c r="P10" s="10">
        <f t="shared" si="3"/>
        <v>5190.4000000000005</v>
      </c>
      <c r="Q10" s="10">
        <f t="shared" si="3"/>
        <v>7255.4000000000005</v>
      </c>
      <c r="R10" s="10">
        <f t="shared" si="3"/>
        <v>1709.1000000000001</v>
      </c>
      <c r="S10" s="10">
        <f t="shared" si="3"/>
        <v>16249.8</v>
      </c>
      <c r="T10" s="10">
        <f t="shared" si="3"/>
        <v>660379.30000000005</v>
      </c>
      <c r="U10" s="10">
        <f t="shared" si="3"/>
        <v>10813.7</v>
      </c>
      <c r="V10" s="10">
        <f t="shared" si="3"/>
        <v>300.59999999999997</v>
      </c>
      <c r="W10" s="10">
        <f t="shared" si="3"/>
        <v>332.9</v>
      </c>
      <c r="X10" s="10">
        <f t="shared" si="3"/>
        <v>10233.300000000001</v>
      </c>
      <c r="Y10" s="13">
        <f t="shared" si="3"/>
        <v>68928.100000000006</v>
      </c>
      <c r="Z10" s="10">
        <f t="shared" si="3"/>
        <v>239.7</v>
      </c>
      <c r="AA10" s="10">
        <f t="shared" si="3"/>
        <v>21.400000000000002</v>
      </c>
      <c r="AB10" s="10">
        <f t="shared" si="3"/>
        <v>147.80000000000001</v>
      </c>
      <c r="AC10" s="10">
        <f t="shared" si="3"/>
        <v>1112.8000000000002</v>
      </c>
      <c r="AD10" s="10">
        <f t="shared" si="3"/>
        <v>17742.900000000001</v>
      </c>
      <c r="AE10" s="10">
        <f t="shared" si="3"/>
        <v>178403.9</v>
      </c>
      <c r="AF10" s="10">
        <f t="shared" si="3"/>
        <v>7397.7</v>
      </c>
      <c r="AG10" s="10">
        <f t="shared" si="3"/>
        <v>10297.5</v>
      </c>
      <c r="AH10" s="10">
        <f t="shared" si="3"/>
        <v>3178.6</v>
      </c>
      <c r="AI10" s="10">
        <f t="shared" si="3"/>
        <v>4963.7000000000007</v>
      </c>
      <c r="AJ10" s="10">
        <f t="shared" si="3"/>
        <v>15615.2</v>
      </c>
      <c r="AK10" s="29">
        <f t="shared" si="1"/>
        <v>1718300.4</v>
      </c>
    </row>
    <row r="11" spans="1:37" x14ac:dyDescent="0.3">
      <c r="A11" s="5"/>
      <c r="B11" s="6" t="s">
        <v>37</v>
      </c>
      <c r="C11" s="10">
        <v>5623.7</v>
      </c>
      <c r="D11" s="10">
        <v>4710.8999999999996</v>
      </c>
      <c r="E11" s="10">
        <v>1.7</v>
      </c>
      <c r="F11" s="10">
        <v>46484.9</v>
      </c>
      <c r="G11" s="10">
        <v>2827.7</v>
      </c>
      <c r="H11" s="10">
        <v>94513.8</v>
      </c>
      <c r="I11" s="10">
        <v>21877.3</v>
      </c>
      <c r="J11" s="10">
        <v>220.2</v>
      </c>
      <c r="K11" s="10">
        <v>11306.7</v>
      </c>
      <c r="L11" s="10">
        <v>856.5</v>
      </c>
      <c r="M11" s="13">
        <v>15884</v>
      </c>
      <c r="N11" s="10">
        <v>62454.9</v>
      </c>
      <c r="O11" s="10">
        <v>4686.1000000000004</v>
      </c>
      <c r="P11" s="10">
        <v>1394.1</v>
      </c>
      <c r="Q11" s="10">
        <v>5228.2</v>
      </c>
      <c r="R11" s="10">
        <v>1130.9000000000001</v>
      </c>
      <c r="S11" s="10">
        <v>12081.8</v>
      </c>
      <c r="T11" s="10">
        <v>3118.9</v>
      </c>
      <c r="U11" s="10">
        <v>4920.8</v>
      </c>
      <c r="V11" s="10">
        <v>206.7</v>
      </c>
      <c r="W11" s="10">
        <v>93.1</v>
      </c>
      <c r="X11" s="10">
        <v>7385</v>
      </c>
      <c r="Y11" s="13">
        <v>31170.7</v>
      </c>
      <c r="Z11" s="10">
        <v>92.1</v>
      </c>
      <c r="AA11" s="10">
        <v>7.3</v>
      </c>
      <c r="AB11" s="10">
        <v>95.4</v>
      </c>
      <c r="AC11" s="10">
        <v>885.7</v>
      </c>
      <c r="AD11" s="10">
        <v>12971.9</v>
      </c>
      <c r="AE11" s="10">
        <v>114610.9</v>
      </c>
      <c r="AF11" s="10">
        <v>2513</v>
      </c>
      <c r="AG11" s="10">
        <v>3548.7</v>
      </c>
      <c r="AH11" s="10">
        <v>2243.5</v>
      </c>
      <c r="AI11" s="10">
        <v>2408.9</v>
      </c>
      <c r="AJ11" s="10">
        <v>13838.6</v>
      </c>
      <c r="AK11" s="29">
        <f t="shared" si="1"/>
        <v>491394.60000000003</v>
      </c>
    </row>
    <row r="12" spans="1:37" x14ac:dyDescent="0.3">
      <c r="A12" s="5"/>
      <c r="B12" s="6" t="s">
        <v>38</v>
      </c>
      <c r="C12" s="10">
        <v>20987</v>
      </c>
      <c r="D12" s="10">
        <v>8480.7000000000007</v>
      </c>
      <c r="E12" s="10">
        <v>0.1</v>
      </c>
      <c r="F12" s="10">
        <v>46985.5</v>
      </c>
      <c r="G12" s="10">
        <v>874.4</v>
      </c>
      <c r="H12" s="10">
        <v>222353.9</v>
      </c>
      <c r="I12" s="10">
        <v>12733.2</v>
      </c>
      <c r="J12" s="10">
        <v>292.8</v>
      </c>
      <c r="K12" s="10">
        <v>25621.9</v>
      </c>
      <c r="L12" s="10">
        <v>602.70000000000005</v>
      </c>
      <c r="M12" s="13">
        <v>10599.2</v>
      </c>
      <c r="N12" s="10">
        <v>29829.599999999999</v>
      </c>
      <c r="O12" s="10">
        <v>3587.3</v>
      </c>
      <c r="P12" s="10">
        <v>3699.5</v>
      </c>
      <c r="Q12" s="10">
        <v>1758.9</v>
      </c>
      <c r="R12" s="10">
        <v>459.4</v>
      </c>
      <c r="S12" s="10">
        <v>3752.8</v>
      </c>
      <c r="T12" s="10">
        <v>645540.6</v>
      </c>
      <c r="U12" s="10">
        <v>8650.1</v>
      </c>
      <c r="V12" s="10">
        <v>72.599999999999994</v>
      </c>
      <c r="W12" s="10">
        <v>208.8</v>
      </c>
      <c r="X12" s="10">
        <v>2360.1999999999998</v>
      </c>
      <c r="Y12" s="13">
        <v>32018.9</v>
      </c>
      <c r="Z12" s="10">
        <v>19</v>
      </c>
      <c r="AA12" s="10">
        <v>13.3</v>
      </c>
      <c r="AB12" s="10">
        <v>48.7</v>
      </c>
      <c r="AC12" s="10">
        <v>102.1</v>
      </c>
      <c r="AD12" s="10">
        <v>4656.5</v>
      </c>
      <c r="AE12" s="10">
        <v>42127.6</v>
      </c>
      <c r="AF12" s="10">
        <v>4417.2</v>
      </c>
      <c r="AG12" s="10">
        <v>6419.6</v>
      </c>
      <c r="AH12" s="10">
        <v>789.4</v>
      </c>
      <c r="AI12" s="10">
        <v>2541.6999999999998</v>
      </c>
      <c r="AJ12" s="10">
        <v>1537.7</v>
      </c>
      <c r="AK12" s="29">
        <f t="shared" si="1"/>
        <v>1144142.8999999999</v>
      </c>
    </row>
    <row r="13" spans="1:37" x14ac:dyDescent="0.3">
      <c r="A13" s="5"/>
      <c r="B13" s="6" t="s">
        <v>39</v>
      </c>
      <c r="C13" s="10">
        <v>1384.3</v>
      </c>
      <c r="D13" s="10">
        <v>2598.4</v>
      </c>
      <c r="E13" s="10">
        <v>0</v>
      </c>
      <c r="F13" s="10">
        <v>11738.6</v>
      </c>
      <c r="G13" s="10">
        <v>217.8</v>
      </c>
      <c r="H13" s="10">
        <v>20994.1</v>
      </c>
      <c r="I13" s="10">
        <v>3930.9</v>
      </c>
      <c r="J13" s="10">
        <v>-45.3</v>
      </c>
      <c r="K13" s="10">
        <v>-2776.5</v>
      </c>
      <c r="L13" s="10">
        <v>55.8</v>
      </c>
      <c r="M13" s="13">
        <v>2786</v>
      </c>
      <c r="N13" s="10">
        <v>1439.6</v>
      </c>
      <c r="O13" s="10">
        <v>1066.2</v>
      </c>
      <c r="P13" s="10">
        <v>96.8</v>
      </c>
      <c r="Q13" s="10">
        <v>268.3</v>
      </c>
      <c r="R13" s="10">
        <v>118.8</v>
      </c>
      <c r="S13" s="10">
        <v>415.2</v>
      </c>
      <c r="T13" s="10">
        <v>11719.8</v>
      </c>
      <c r="U13" s="10">
        <v>-2757.2</v>
      </c>
      <c r="V13" s="10">
        <v>21.3</v>
      </c>
      <c r="W13" s="10">
        <v>31</v>
      </c>
      <c r="X13" s="10">
        <v>488.1</v>
      </c>
      <c r="Y13" s="13">
        <v>5738.5</v>
      </c>
      <c r="Z13" s="10">
        <v>128.6</v>
      </c>
      <c r="AA13" s="10">
        <v>0.8</v>
      </c>
      <c r="AB13" s="10">
        <v>3.7</v>
      </c>
      <c r="AC13" s="10">
        <v>125</v>
      </c>
      <c r="AD13" s="10">
        <v>114.5</v>
      </c>
      <c r="AE13" s="10">
        <v>21665.4</v>
      </c>
      <c r="AF13" s="10">
        <v>467.5</v>
      </c>
      <c r="AG13" s="10">
        <v>329.2</v>
      </c>
      <c r="AH13" s="10">
        <v>145.69999999999999</v>
      </c>
      <c r="AI13" s="10">
        <v>13.1</v>
      </c>
      <c r="AJ13" s="10">
        <v>238.9</v>
      </c>
      <c r="AK13" s="29">
        <f t="shared" si="1"/>
        <v>82762.899999999994</v>
      </c>
    </row>
    <row r="14" spans="1:37" x14ac:dyDescent="0.3">
      <c r="A14" s="5"/>
      <c r="B14" s="6" t="s">
        <v>31</v>
      </c>
      <c r="C14" s="10">
        <f>+C15+C16</f>
        <v>0</v>
      </c>
      <c r="D14" s="10">
        <f t="shared" ref="D14:AJ14" si="4">+D15+D16</f>
        <v>18</v>
      </c>
      <c r="E14" s="10">
        <f t="shared" si="4"/>
        <v>0</v>
      </c>
      <c r="F14" s="10">
        <f t="shared" si="4"/>
        <v>0</v>
      </c>
      <c r="G14" s="10">
        <f t="shared" si="4"/>
        <v>0</v>
      </c>
      <c r="H14" s="10">
        <f t="shared" si="4"/>
        <v>2911.5</v>
      </c>
      <c r="I14" s="10">
        <f t="shared" si="4"/>
        <v>0</v>
      </c>
      <c r="J14" s="10">
        <f t="shared" si="4"/>
        <v>4.8</v>
      </c>
      <c r="K14" s="10">
        <f t="shared" si="4"/>
        <v>704.3</v>
      </c>
      <c r="L14" s="10">
        <f t="shared" si="4"/>
        <v>0</v>
      </c>
      <c r="M14" s="13">
        <f t="shared" si="4"/>
        <v>0</v>
      </c>
      <c r="N14" s="10">
        <f t="shared" si="4"/>
        <v>0</v>
      </c>
      <c r="O14" s="10">
        <f t="shared" si="4"/>
        <v>0</v>
      </c>
      <c r="P14" s="10">
        <f t="shared" si="4"/>
        <v>0</v>
      </c>
      <c r="Q14" s="10">
        <f t="shared" si="4"/>
        <v>0</v>
      </c>
      <c r="R14" s="10">
        <f t="shared" si="4"/>
        <v>0</v>
      </c>
      <c r="S14" s="10">
        <f t="shared" si="4"/>
        <v>0</v>
      </c>
      <c r="T14" s="10">
        <f t="shared" si="4"/>
        <v>0</v>
      </c>
      <c r="U14" s="10">
        <f t="shared" si="4"/>
        <v>0</v>
      </c>
      <c r="V14" s="10">
        <f t="shared" si="4"/>
        <v>0</v>
      </c>
      <c r="W14" s="10">
        <f t="shared" si="4"/>
        <v>0</v>
      </c>
      <c r="X14" s="10">
        <f t="shared" si="4"/>
        <v>241.2</v>
      </c>
      <c r="Y14" s="13">
        <f t="shared" si="4"/>
        <v>0</v>
      </c>
      <c r="Z14" s="10">
        <f t="shared" si="4"/>
        <v>0</v>
      </c>
      <c r="AA14" s="10">
        <f t="shared" si="4"/>
        <v>0</v>
      </c>
      <c r="AB14" s="10">
        <f t="shared" si="4"/>
        <v>0</v>
      </c>
      <c r="AC14" s="10">
        <f t="shared" si="4"/>
        <v>1.3</v>
      </c>
      <c r="AD14" s="10">
        <f t="shared" si="4"/>
        <v>120.9</v>
      </c>
      <c r="AE14" s="10">
        <f t="shared" si="4"/>
        <v>0</v>
      </c>
      <c r="AF14" s="10">
        <f t="shared" si="4"/>
        <v>5.0999999999999996</v>
      </c>
      <c r="AG14" s="10">
        <f t="shared" si="4"/>
        <v>0</v>
      </c>
      <c r="AH14" s="10">
        <f t="shared" si="4"/>
        <v>0</v>
      </c>
      <c r="AI14" s="10">
        <f t="shared" si="4"/>
        <v>750.5</v>
      </c>
      <c r="AJ14" s="10">
        <f t="shared" si="4"/>
        <v>0</v>
      </c>
      <c r="AK14" s="29">
        <f t="shared" si="1"/>
        <v>4757.6000000000004</v>
      </c>
    </row>
    <row r="15" spans="1:37" x14ac:dyDescent="0.3">
      <c r="A15" s="5"/>
      <c r="B15" s="6" t="s">
        <v>40</v>
      </c>
      <c r="C15" s="10">
        <v>0</v>
      </c>
      <c r="D15" s="10">
        <v>18</v>
      </c>
      <c r="E15" s="10">
        <v>0</v>
      </c>
      <c r="F15" s="10">
        <v>0</v>
      </c>
      <c r="G15" s="10">
        <v>0</v>
      </c>
      <c r="H15" s="10">
        <v>2911.5</v>
      </c>
      <c r="I15" s="10">
        <v>0</v>
      </c>
      <c r="J15" s="10">
        <v>4.8</v>
      </c>
      <c r="K15" s="10">
        <v>704.3</v>
      </c>
      <c r="L15" s="10">
        <v>0</v>
      </c>
      <c r="M15" s="13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241.2</v>
      </c>
      <c r="Y15" s="13">
        <v>0</v>
      </c>
      <c r="Z15" s="10">
        <v>0</v>
      </c>
      <c r="AA15" s="10">
        <v>0</v>
      </c>
      <c r="AB15" s="10">
        <v>0</v>
      </c>
      <c r="AC15" s="10">
        <v>1.3</v>
      </c>
      <c r="AD15" s="10">
        <v>1.4</v>
      </c>
      <c r="AE15" s="10">
        <v>0</v>
      </c>
      <c r="AF15" s="10">
        <v>5.0999999999999996</v>
      </c>
      <c r="AG15" s="10">
        <v>0</v>
      </c>
      <c r="AH15" s="10">
        <v>0</v>
      </c>
      <c r="AI15" s="10">
        <v>750.5</v>
      </c>
      <c r="AJ15" s="10">
        <v>0</v>
      </c>
      <c r="AK15" s="29">
        <f t="shared" si="1"/>
        <v>4638.1000000000004</v>
      </c>
    </row>
    <row r="16" spans="1:37" x14ac:dyDescent="0.3">
      <c r="A16" s="5"/>
      <c r="B16" s="6" t="s">
        <v>41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3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3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119.5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29">
        <f t="shared" si="1"/>
        <v>119.5</v>
      </c>
    </row>
    <row r="17" spans="1:38" x14ac:dyDescent="0.3">
      <c r="A17" s="5"/>
      <c r="B17" s="6" t="s">
        <v>32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3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3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29">
        <f t="shared" si="1"/>
        <v>0</v>
      </c>
    </row>
    <row r="18" spans="1:38" x14ac:dyDescent="0.3">
      <c r="A18" s="5"/>
      <c r="B18" s="6" t="s">
        <v>42</v>
      </c>
      <c r="C18" s="10">
        <v>0</v>
      </c>
      <c r="D18" s="10">
        <v>979.2</v>
      </c>
      <c r="E18" s="10">
        <v>0.1</v>
      </c>
      <c r="F18" s="10">
        <v>20662</v>
      </c>
      <c r="G18" s="10">
        <v>23.3</v>
      </c>
      <c r="H18" s="10">
        <v>24066</v>
      </c>
      <c r="I18" s="10">
        <v>0</v>
      </c>
      <c r="J18" s="10">
        <v>1.7</v>
      </c>
      <c r="K18" s="10">
        <v>8999.4</v>
      </c>
      <c r="L18" s="10">
        <v>12.6</v>
      </c>
      <c r="M18" s="13">
        <v>409.2</v>
      </c>
      <c r="N18" s="10">
        <v>2678.7</v>
      </c>
      <c r="O18" s="10">
        <v>0</v>
      </c>
      <c r="P18" s="10">
        <v>192.8</v>
      </c>
      <c r="Q18" s="10">
        <v>0</v>
      </c>
      <c r="R18" s="10">
        <v>30</v>
      </c>
      <c r="S18" s="10">
        <v>0</v>
      </c>
      <c r="T18" s="10">
        <v>24247.1</v>
      </c>
      <c r="U18" s="10">
        <v>4788.6000000000004</v>
      </c>
      <c r="V18" s="10">
        <v>0</v>
      </c>
      <c r="W18" s="10">
        <v>0</v>
      </c>
      <c r="X18" s="10">
        <v>339</v>
      </c>
      <c r="Y18" s="13">
        <v>2667.5</v>
      </c>
      <c r="Z18" s="10">
        <v>18.600000000000001</v>
      </c>
      <c r="AA18" s="10">
        <v>1</v>
      </c>
      <c r="AB18" s="10">
        <v>3.6</v>
      </c>
      <c r="AC18" s="10">
        <v>0</v>
      </c>
      <c r="AD18" s="10">
        <v>947.2</v>
      </c>
      <c r="AE18" s="10">
        <v>2038.3</v>
      </c>
      <c r="AF18" s="10">
        <v>840.3</v>
      </c>
      <c r="AG18" s="10">
        <v>1.3</v>
      </c>
      <c r="AH18" s="10">
        <v>0</v>
      </c>
      <c r="AI18" s="10">
        <v>0.8</v>
      </c>
      <c r="AJ18" s="10">
        <v>415.5</v>
      </c>
      <c r="AK18" s="29">
        <f t="shared" si="1"/>
        <v>94363.800000000017</v>
      </c>
    </row>
    <row r="19" spans="1:38" ht="7.2" customHeight="1" x14ac:dyDescent="0.3">
      <c r="A19" s="5"/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3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3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29"/>
    </row>
    <row r="20" spans="1:38" x14ac:dyDescent="0.3">
      <c r="A20" s="3" t="s">
        <v>43</v>
      </c>
      <c r="B20" s="4" t="s">
        <v>44</v>
      </c>
      <c r="C20" s="11">
        <f>+C3-C9</f>
        <v>13468.699999999997</v>
      </c>
      <c r="D20" s="11">
        <f t="shared" ref="D20:AJ20" si="5">+D3-D9</f>
        <v>3256.1000000000022</v>
      </c>
      <c r="E20" s="11">
        <f t="shared" si="5"/>
        <v>-0.10000000000000009</v>
      </c>
      <c r="F20" s="11">
        <f t="shared" si="5"/>
        <v>-50977.3</v>
      </c>
      <c r="G20" s="11">
        <f t="shared" si="5"/>
        <v>1709.2999999999988</v>
      </c>
      <c r="H20" s="11">
        <f t="shared" si="5"/>
        <v>-68612.299999999988</v>
      </c>
      <c r="I20" s="11">
        <f t="shared" si="5"/>
        <v>-428.5</v>
      </c>
      <c r="J20" s="11">
        <f t="shared" si="5"/>
        <v>-173.3</v>
      </c>
      <c r="K20" s="11">
        <f t="shared" si="5"/>
        <v>-11555.000000000011</v>
      </c>
      <c r="L20" s="11">
        <f t="shared" si="5"/>
        <v>-43.900000000000091</v>
      </c>
      <c r="M20" s="12">
        <f t="shared" si="5"/>
        <v>-1044.8000000000029</v>
      </c>
      <c r="N20" s="11">
        <f t="shared" si="5"/>
        <v>-5549.6999999999971</v>
      </c>
      <c r="O20" s="11">
        <f t="shared" si="5"/>
        <v>4752.5999999999985</v>
      </c>
      <c r="P20" s="11">
        <f t="shared" si="5"/>
        <v>3059.4999999999982</v>
      </c>
      <c r="Q20" s="11">
        <f t="shared" si="5"/>
        <v>-30.399999999999636</v>
      </c>
      <c r="R20" s="11">
        <f t="shared" si="5"/>
        <v>197</v>
      </c>
      <c r="S20" s="11">
        <f t="shared" si="5"/>
        <v>6814.7999999999993</v>
      </c>
      <c r="T20" s="11">
        <f t="shared" si="5"/>
        <v>-44337.800000000047</v>
      </c>
      <c r="U20" s="11">
        <f t="shared" si="5"/>
        <v>-478.50000000000182</v>
      </c>
      <c r="V20" s="11">
        <f t="shared" si="5"/>
        <v>54.700000000000045</v>
      </c>
      <c r="W20" s="11">
        <f t="shared" si="5"/>
        <v>195.80000000000007</v>
      </c>
      <c r="X20" s="11">
        <f t="shared" si="5"/>
        <v>953.29999999999745</v>
      </c>
      <c r="Y20" s="12">
        <f t="shared" si="5"/>
        <v>26241.099999999991</v>
      </c>
      <c r="Z20" s="11">
        <f t="shared" si="5"/>
        <v>1941.0000000000002</v>
      </c>
      <c r="AA20" s="11">
        <f t="shared" si="5"/>
        <v>14.899999999999995</v>
      </c>
      <c r="AB20" s="11">
        <f t="shared" si="5"/>
        <v>-25.300000000000011</v>
      </c>
      <c r="AC20" s="11">
        <f t="shared" si="5"/>
        <v>-36.200000000000045</v>
      </c>
      <c r="AD20" s="11">
        <f t="shared" si="5"/>
        <v>754.39999999999418</v>
      </c>
      <c r="AE20" s="11">
        <f t="shared" si="5"/>
        <v>-6324.5999999999767</v>
      </c>
      <c r="AF20" s="11">
        <f t="shared" si="5"/>
        <v>820.29999999999927</v>
      </c>
      <c r="AG20" s="11">
        <f t="shared" si="5"/>
        <v>799</v>
      </c>
      <c r="AH20" s="11">
        <f t="shared" si="5"/>
        <v>804</v>
      </c>
      <c r="AI20" s="11">
        <f t="shared" si="5"/>
        <v>-291.30000000000109</v>
      </c>
      <c r="AJ20" s="11">
        <f t="shared" si="5"/>
        <v>-1187.5</v>
      </c>
      <c r="AK20" s="28">
        <f t="shared" si="1"/>
        <v>-125260.00000000004</v>
      </c>
    </row>
    <row r="21" spans="1:38" ht="7.95" customHeight="1" x14ac:dyDescent="0.3">
      <c r="A21" s="5"/>
      <c r="B21" s="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3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29"/>
    </row>
    <row r="22" spans="1:38" x14ac:dyDescent="0.3">
      <c r="A22" s="3" t="s">
        <v>45</v>
      </c>
      <c r="B22" s="4" t="s">
        <v>46</v>
      </c>
      <c r="C22" s="11">
        <f>+C23+C24</f>
        <v>0</v>
      </c>
      <c r="D22" s="11">
        <f t="shared" ref="D22:AJ22" si="6">+D23+D24</f>
        <v>5860.2</v>
      </c>
      <c r="E22" s="11">
        <f t="shared" si="6"/>
        <v>0</v>
      </c>
      <c r="F22" s="11">
        <f t="shared" si="6"/>
        <v>101210.09999999999</v>
      </c>
      <c r="G22" s="11">
        <f t="shared" si="6"/>
        <v>26997.8</v>
      </c>
      <c r="H22" s="11">
        <f t="shared" si="6"/>
        <v>19742.3</v>
      </c>
      <c r="I22" s="11">
        <f t="shared" si="6"/>
        <v>0</v>
      </c>
      <c r="J22" s="11">
        <f t="shared" si="6"/>
        <v>112.4</v>
      </c>
      <c r="K22" s="11">
        <f t="shared" si="6"/>
        <v>5338.4</v>
      </c>
      <c r="L22" s="11">
        <f t="shared" si="6"/>
        <v>653.79999999999995</v>
      </c>
      <c r="M22" s="12">
        <f t="shared" si="6"/>
        <v>1543</v>
      </c>
      <c r="N22" s="11">
        <f t="shared" si="6"/>
        <v>948.4</v>
      </c>
      <c r="O22" s="11">
        <f t="shared" si="6"/>
        <v>0</v>
      </c>
      <c r="P22" s="11">
        <f t="shared" si="6"/>
        <v>3132.6</v>
      </c>
      <c r="Q22" s="11">
        <f t="shared" si="6"/>
        <v>290</v>
      </c>
      <c r="R22" s="11">
        <f t="shared" si="6"/>
        <v>316.8</v>
      </c>
      <c r="S22" s="11">
        <f t="shared" si="6"/>
        <v>3018.7000000000003</v>
      </c>
      <c r="T22" s="11">
        <f t="shared" si="6"/>
        <v>74666.3</v>
      </c>
      <c r="U22" s="11">
        <f t="shared" si="6"/>
        <v>1338.6</v>
      </c>
      <c r="V22" s="11">
        <f t="shared" si="6"/>
        <v>102.2</v>
      </c>
      <c r="W22" s="11">
        <f t="shared" si="6"/>
        <v>0</v>
      </c>
      <c r="X22" s="11">
        <f t="shared" si="6"/>
        <v>135.9</v>
      </c>
      <c r="Y22" s="12">
        <f t="shared" si="6"/>
        <v>6776.2</v>
      </c>
      <c r="Z22" s="11">
        <f t="shared" si="6"/>
        <v>128.6</v>
      </c>
      <c r="AA22" s="11">
        <f t="shared" si="6"/>
        <v>0.8</v>
      </c>
      <c r="AB22" s="11">
        <f t="shared" si="6"/>
        <v>2.4</v>
      </c>
      <c r="AC22" s="11">
        <f t="shared" si="6"/>
        <v>10</v>
      </c>
      <c r="AD22" s="11">
        <f t="shared" si="6"/>
        <v>321.29999999999995</v>
      </c>
      <c r="AE22" s="11">
        <f t="shared" si="6"/>
        <v>19358.099999999999</v>
      </c>
      <c r="AF22" s="11">
        <f t="shared" si="6"/>
        <v>224.6</v>
      </c>
      <c r="AG22" s="11">
        <f t="shared" si="6"/>
        <v>176.3</v>
      </c>
      <c r="AH22" s="11">
        <f t="shared" si="6"/>
        <v>107.1</v>
      </c>
      <c r="AI22" s="11">
        <f t="shared" si="6"/>
        <v>0</v>
      </c>
      <c r="AJ22" s="11">
        <f t="shared" si="6"/>
        <v>6238.9</v>
      </c>
      <c r="AK22" s="28">
        <f t="shared" si="1"/>
        <v>278751.79999999987</v>
      </c>
    </row>
    <row r="23" spans="1:38" x14ac:dyDescent="0.3">
      <c r="A23" s="5"/>
      <c r="B23" s="6" t="s">
        <v>47</v>
      </c>
      <c r="C23" s="10">
        <v>0</v>
      </c>
      <c r="D23" s="10">
        <v>394.3</v>
      </c>
      <c r="E23" s="10">
        <v>0</v>
      </c>
      <c r="F23" s="10">
        <v>4710.8999999999996</v>
      </c>
      <c r="G23" s="10">
        <v>0</v>
      </c>
      <c r="H23" s="10">
        <v>19742.3</v>
      </c>
      <c r="I23" s="10">
        <v>0</v>
      </c>
      <c r="J23" s="10">
        <v>112.4</v>
      </c>
      <c r="K23" s="10">
        <v>1462.4</v>
      </c>
      <c r="L23" s="10">
        <v>0</v>
      </c>
      <c r="M23" s="13">
        <v>0</v>
      </c>
      <c r="N23" s="10">
        <v>378.4</v>
      </c>
      <c r="O23" s="10">
        <v>0</v>
      </c>
      <c r="P23" s="10">
        <v>1882.6</v>
      </c>
      <c r="Q23" s="10">
        <v>0</v>
      </c>
      <c r="R23" s="10">
        <v>118.8</v>
      </c>
      <c r="S23" s="10">
        <v>414.4</v>
      </c>
      <c r="T23" s="10">
        <v>93.1</v>
      </c>
      <c r="U23" s="10">
        <v>1338.6</v>
      </c>
      <c r="V23" s="10">
        <v>6.3</v>
      </c>
      <c r="W23" s="10">
        <v>0</v>
      </c>
      <c r="X23" s="10">
        <v>92</v>
      </c>
      <c r="Y23" s="13">
        <v>4976.2</v>
      </c>
      <c r="Z23" s="10">
        <v>128.6</v>
      </c>
      <c r="AA23" s="10">
        <v>0</v>
      </c>
      <c r="AB23" s="10">
        <v>2.4</v>
      </c>
      <c r="AC23" s="10">
        <v>0</v>
      </c>
      <c r="AD23" s="10">
        <v>47.4</v>
      </c>
      <c r="AE23" s="10">
        <v>12197.1</v>
      </c>
      <c r="AF23" s="10">
        <v>86.1</v>
      </c>
      <c r="AG23" s="10">
        <v>66.2</v>
      </c>
      <c r="AH23" s="10">
        <v>107.1</v>
      </c>
      <c r="AI23" s="10">
        <v>0</v>
      </c>
      <c r="AJ23" s="10">
        <v>238.9</v>
      </c>
      <c r="AK23" s="29">
        <f t="shared" si="1"/>
        <v>48596.499999999993</v>
      </c>
    </row>
    <row r="24" spans="1:38" x14ac:dyDescent="0.3">
      <c r="A24" s="5"/>
      <c r="B24" s="6" t="s">
        <v>48</v>
      </c>
      <c r="C24" s="10">
        <v>0</v>
      </c>
      <c r="D24" s="10">
        <v>5465.9</v>
      </c>
      <c r="E24" s="10">
        <v>0</v>
      </c>
      <c r="F24" s="10">
        <v>96499.199999999997</v>
      </c>
      <c r="G24" s="10">
        <v>26997.8</v>
      </c>
      <c r="H24" s="10">
        <v>0</v>
      </c>
      <c r="I24" s="10">
        <v>0</v>
      </c>
      <c r="J24" s="10">
        <v>0</v>
      </c>
      <c r="K24" s="10">
        <v>3876</v>
      </c>
      <c r="L24" s="10">
        <v>653.79999999999995</v>
      </c>
      <c r="M24" s="13">
        <v>1543</v>
      </c>
      <c r="N24" s="10">
        <v>570</v>
      </c>
      <c r="O24" s="10">
        <v>0</v>
      </c>
      <c r="P24" s="10">
        <v>1250</v>
      </c>
      <c r="Q24" s="10">
        <v>290</v>
      </c>
      <c r="R24" s="10">
        <v>198</v>
      </c>
      <c r="S24" s="10">
        <v>2604.3000000000002</v>
      </c>
      <c r="T24" s="10">
        <v>74573.2</v>
      </c>
      <c r="U24" s="10">
        <v>0</v>
      </c>
      <c r="V24" s="10">
        <v>95.9</v>
      </c>
      <c r="W24" s="10">
        <v>0</v>
      </c>
      <c r="X24" s="10">
        <v>43.9</v>
      </c>
      <c r="Y24" s="13">
        <v>1800</v>
      </c>
      <c r="Z24" s="10">
        <v>0</v>
      </c>
      <c r="AA24" s="10">
        <v>0.8</v>
      </c>
      <c r="AB24" s="10">
        <v>0</v>
      </c>
      <c r="AC24" s="10">
        <v>10</v>
      </c>
      <c r="AD24" s="10">
        <v>273.89999999999998</v>
      </c>
      <c r="AE24" s="10">
        <v>7161</v>
      </c>
      <c r="AF24" s="10">
        <v>138.5</v>
      </c>
      <c r="AG24" s="10">
        <v>110.1</v>
      </c>
      <c r="AH24" s="10">
        <v>0</v>
      </c>
      <c r="AI24" s="10">
        <v>0</v>
      </c>
      <c r="AJ24" s="10">
        <v>6000</v>
      </c>
      <c r="AK24" s="29">
        <f t="shared" si="1"/>
        <v>230155.29999999993</v>
      </c>
    </row>
    <row r="25" spans="1:38" ht="6" customHeight="1" x14ac:dyDescent="0.3">
      <c r="A25" s="5"/>
      <c r="B25" s="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3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3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29"/>
    </row>
    <row r="26" spans="1:38" x14ac:dyDescent="0.3">
      <c r="A26" s="3" t="s">
        <v>49</v>
      </c>
      <c r="B26" s="4" t="s">
        <v>50</v>
      </c>
      <c r="C26" s="11">
        <f>+C27+C28</f>
        <v>2360.1</v>
      </c>
      <c r="D26" s="11">
        <f t="shared" ref="D26:AJ26" si="7">+D27+D28</f>
        <v>8485.1</v>
      </c>
      <c r="E26" s="11">
        <f t="shared" si="7"/>
        <v>0</v>
      </c>
      <c r="F26" s="11">
        <f t="shared" si="7"/>
        <v>150239.79999999999</v>
      </c>
      <c r="G26" s="11">
        <f t="shared" si="7"/>
        <v>39518.699999999997</v>
      </c>
      <c r="H26" s="11">
        <f t="shared" si="7"/>
        <v>41495.4</v>
      </c>
      <c r="I26" s="11">
        <f t="shared" si="7"/>
        <v>5779</v>
      </c>
      <c r="J26" s="11">
        <f t="shared" si="7"/>
        <v>168.6</v>
      </c>
      <c r="K26" s="11">
        <f t="shared" si="7"/>
        <v>11418.1</v>
      </c>
      <c r="L26" s="11">
        <f t="shared" si="7"/>
        <v>635.20000000000005</v>
      </c>
      <c r="M26" s="12">
        <f t="shared" si="7"/>
        <v>11554.6</v>
      </c>
      <c r="N26" s="11">
        <f t="shared" si="7"/>
        <v>1135.9000000000001</v>
      </c>
      <c r="O26" s="11">
        <f t="shared" si="7"/>
        <v>466.6</v>
      </c>
      <c r="P26" s="11">
        <f t="shared" si="7"/>
        <v>3650.6</v>
      </c>
      <c r="Q26" s="11">
        <f t="shared" si="7"/>
        <v>367</v>
      </c>
      <c r="R26" s="11">
        <f t="shared" si="7"/>
        <v>120.7</v>
      </c>
      <c r="S26" s="11">
        <f t="shared" si="7"/>
        <v>4535.5</v>
      </c>
      <c r="T26" s="11">
        <f t="shared" si="7"/>
        <v>173504.7</v>
      </c>
      <c r="U26" s="11">
        <f t="shared" si="7"/>
        <v>4724.8</v>
      </c>
      <c r="V26" s="11">
        <f t="shared" si="7"/>
        <v>21.3</v>
      </c>
      <c r="W26" s="11">
        <f t="shared" si="7"/>
        <v>0</v>
      </c>
      <c r="X26" s="11">
        <f t="shared" si="7"/>
        <v>178.3</v>
      </c>
      <c r="Y26" s="12">
        <f t="shared" si="7"/>
        <v>11038.7</v>
      </c>
      <c r="Z26" s="11">
        <f t="shared" si="7"/>
        <v>2.5</v>
      </c>
      <c r="AA26" s="11">
        <f t="shared" si="7"/>
        <v>0</v>
      </c>
      <c r="AB26" s="11">
        <f t="shared" si="7"/>
        <v>3.1</v>
      </c>
      <c r="AC26" s="11">
        <f t="shared" si="7"/>
        <v>10.5</v>
      </c>
      <c r="AD26" s="11">
        <f t="shared" si="7"/>
        <v>788</v>
      </c>
      <c r="AE26" s="11">
        <f t="shared" si="7"/>
        <v>20232.099999999999</v>
      </c>
      <c r="AF26" s="11">
        <f t="shared" si="7"/>
        <v>1483.4</v>
      </c>
      <c r="AG26" s="11">
        <f t="shared" si="7"/>
        <v>232.6</v>
      </c>
      <c r="AH26" s="11">
        <f t="shared" si="7"/>
        <v>108.4</v>
      </c>
      <c r="AI26" s="11">
        <f t="shared" si="7"/>
        <v>557.70000000000005</v>
      </c>
      <c r="AJ26" s="11">
        <f t="shared" si="7"/>
        <v>8107.7</v>
      </c>
      <c r="AK26" s="28">
        <f t="shared" si="1"/>
        <v>502924.7</v>
      </c>
    </row>
    <row r="27" spans="1:38" x14ac:dyDescent="0.3">
      <c r="A27" s="5"/>
      <c r="B27" s="6" t="s">
        <v>51</v>
      </c>
      <c r="C27" s="10">
        <v>2360.1</v>
      </c>
      <c r="D27" s="10">
        <v>8485.1</v>
      </c>
      <c r="E27" s="10">
        <v>0</v>
      </c>
      <c r="F27" s="10">
        <v>150239.79999999999</v>
      </c>
      <c r="G27" s="10">
        <v>39518.699999999997</v>
      </c>
      <c r="H27" s="10">
        <v>41495.4</v>
      </c>
      <c r="I27" s="10">
        <v>5779</v>
      </c>
      <c r="J27" s="10">
        <v>168.6</v>
      </c>
      <c r="K27" s="10">
        <v>11418.1</v>
      </c>
      <c r="L27" s="10">
        <v>635.20000000000005</v>
      </c>
      <c r="M27" s="13">
        <v>11554.6</v>
      </c>
      <c r="N27" s="10">
        <v>1135.9000000000001</v>
      </c>
      <c r="O27" s="10">
        <v>466.6</v>
      </c>
      <c r="P27" s="10">
        <v>3650.6</v>
      </c>
      <c r="Q27" s="10">
        <v>367</v>
      </c>
      <c r="R27" s="10">
        <v>120.7</v>
      </c>
      <c r="S27" s="10">
        <v>4535.5</v>
      </c>
      <c r="T27" s="10">
        <v>173504.7</v>
      </c>
      <c r="U27" s="10">
        <v>4724.8</v>
      </c>
      <c r="V27" s="10">
        <v>21.3</v>
      </c>
      <c r="W27" s="10">
        <v>0</v>
      </c>
      <c r="X27" s="10">
        <v>178.3</v>
      </c>
      <c r="Y27" s="13">
        <v>11038.7</v>
      </c>
      <c r="Z27" s="10">
        <v>2.5</v>
      </c>
      <c r="AA27" s="10">
        <v>0</v>
      </c>
      <c r="AB27" s="10">
        <v>3.1</v>
      </c>
      <c r="AC27" s="10">
        <v>10.5</v>
      </c>
      <c r="AD27" s="10">
        <v>788</v>
      </c>
      <c r="AE27" s="10">
        <v>20232.099999999999</v>
      </c>
      <c r="AF27" s="10">
        <v>1483.4</v>
      </c>
      <c r="AG27" s="10">
        <v>232.6</v>
      </c>
      <c r="AH27" s="10">
        <v>108.4</v>
      </c>
      <c r="AI27" s="10">
        <v>557.70000000000005</v>
      </c>
      <c r="AJ27" s="10">
        <v>8107.7</v>
      </c>
      <c r="AK27" s="29">
        <f t="shared" si="1"/>
        <v>502924.7</v>
      </c>
    </row>
    <row r="28" spans="1:38" x14ac:dyDescent="0.3">
      <c r="A28" s="5"/>
      <c r="B28" s="6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3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3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29">
        <f t="shared" si="1"/>
        <v>0</v>
      </c>
    </row>
    <row r="29" spans="1:38" ht="6.45" customHeight="1" x14ac:dyDescent="0.3">
      <c r="A29" s="5"/>
      <c r="B29" s="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3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3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29"/>
    </row>
    <row r="30" spans="1:38" x14ac:dyDescent="0.3">
      <c r="A30" s="3" t="s">
        <v>52</v>
      </c>
      <c r="B30" s="4" t="s">
        <v>53</v>
      </c>
      <c r="C30" s="11">
        <f>C3+C22</f>
        <v>41463.699999999997</v>
      </c>
      <c r="D30" s="11">
        <f t="shared" ref="D30:AJ30" si="8">D3+D22</f>
        <v>25903.500000000004</v>
      </c>
      <c r="E30" s="11">
        <f t="shared" si="8"/>
        <v>1.8</v>
      </c>
      <c r="F30" s="11">
        <f t="shared" si="8"/>
        <v>176103.8</v>
      </c>
      <c r="G30" s="11">
        <f t="shared" si="8"/>
        <v>32650.3</v>
      </c>
      <c r="H30" s="11">
        <f t="shared" si="8"/>
        <v>315969.3</v>
      </c>
      <c r="I30" s="11">
        <f t="shared" si="8"/>
        <v>38112.9</v>
      </c>
      <c r="J30" s="11">
        <f t="shared" si="8"/>
        <v>413.29999999999995</v>
      </c>
      <c r="K30" s="11">
        <f t="shared" si="8"/>
        <v>37639.199999999997</v>
      </c>
      <c r="L30" s="11">
        <f t="shared" si="8"/>
        <v>2137.5</v>
      </c>
      <c r="M30" s="12">
        <f t="shared" si="8"/>
        <v>30176.6</v>
      </c>
      <c r="N30" s="11">
        <f t="shared" si="8"/>
        <v>91801.5</v>
      </c>
      <c r="O30" s="11">
        <f t="shared" si="8"/>
        <v>14092.2</v>
      </c>
      <c r="P30" s="11">
        <f t="shared" si="8"/>
        <v>11575.3</v>
      </c>
      <c r="Q30" s="11">
        <f t="shared" si="8"/>
        <v>7515.0000000000009</v>
      </c>
      <c r="R30" s="11">
        <f t="shared" si="8"/>
        <v>2252.9</v>
      </c>
      <c r="S30" s="11">
        <f t="shared" si="8"/>
        <v>26083.3</v>
      </c>
      <c r="T30" s="11">
        <f t="shared" si="8"/>
        <v>714954.9</v>
      </c>
      <c r="U30" s="11">
        <f t="shared" si="8"/>
        <v>16462.399999999998</v>
      </c>
      <c r="V30" s="11">
        <f t="shared" si="8"/>
        <v>457.5</v>
      </c>
      <c r="W30" s="11">
        <f t="shared" si="8"/>
        <v>528.70000000000005</v>
      </c>
      <c r="X30" s="11">
        <f t="shared" si="8"/>
        <v>11902.699999999999</v>
      </c>
      <c r="Y30" s="12">
        <f t="shared" si="8"/>
        <v>104612.9</v>
      </c>
      <c r="Z30" s="11">
        <f t="shared" si="8"/>
        <v>2327.9</v>
      </c>
      <c r="AA30" s="11">
        <f t="shared" si="8"/>
        <v>38.099999999999994</v>
      </c>
      <c r="AB30" s="11">
        <f t="shared" si="8"/>
        <v>128.5</v>
      </c>
      <c r="AC30" s="11">
        <f t="shared" si="8"/>
        <v>1087.9000000000001</v>
      </c>
      <c r="AD30" s="11">
        <f t="shared" si="8"/>
        <v>19886.699999999997</v>
      </c>
      <c r="AE30" s="11">
        <f t="shared" si="8"/>
        <v>193475.7</v>
      </c>
      <c r="AF30" s="11">
        <f t="shared" si="8"/>
        <v>9288</v>
      </c>
      <c r="AG30" s="11">
        <f t="shared" si="8"/>
        <v>11274.099999999999</v>
      </c>
      <c r="AH30" s="11">
        <f t="shared" si="8"/>
        <v>4089.7</v>
      </c>
      <c r="AI30" s="11">
        <f t="shared" si="8"/>
        <v>5423.7</v>
      </c>
      <c r="AJ30" s="11">
        <f t="shared" si="8"/>
        <v>21082.1</v>
      </c>
      <c r="AK30" s="28">
        <f t="shared" si="1"/>
        <v>1970913.5999999996</v>
      </c>
    </row>
    <row r="31" spans="1:38" x14ac:dyDescent="0.3">
      <c r="A31" s="3" t="s">
        <v>54</v>
      </c>
      <c r="B31" s="4" t="s">
        <v>55</v>
      </c>
      <c r="C31" s="11">
        <f>C3+C22-C10-C17-C18-C26</f>
        <v>11108.599999999997</v>
      </c>
      <c r="D31" s="11">
        <f t="shared" ref="D31:AJ31" si="9">D3+D22-D10-D17-D18-D26</f>
        <v>649.20000000000255</v>
      </c>
      <c r="E31" s="11">
        <f t="shared" si="9"/>
        <v>-0.1</v>
      </c>
      <c r="F31" s="11">
        <f t="shared" si="9"/>
        <v>-100007</v>
      </c>
      <c r="G31" s="11">
        <f t="shared" si="9"/>
        <v>-10811.599999999999</v>
      </c>
      <c r="H31" s="11">
        <f t="shared" si="9"/>
        <v>-87453.9</v>
      </c>
      <c r="I31" s="11">
        <f t="shared" si="9"/>
        <v>-6207.5</v>
      </c>
      <c r="J31" s="11">
        <f t="shared" si="9"/>
        <v>-224.70000000000005</v>
      </c>
      <c r="K31" s="11">
        <f t="shared" si="9"/>
        <v>-16930.400000000009</v>
      </c>
      <c r="L31" s="11">
        <f t="shared" si="9"/>
        <v>-25.300000000000068</v>
      </c>
      <c r="M31" s="12">
        <f t="shared" si="9"/>
        <v>-11056.400000000003</v>
      </c>
      <c r="N31" s="11">
        <f t="shared" si="9"/>
        <v>-5737.2000000000062</v>
      </c>
      <c r="O31" s="11">
        <f t="shared" si="9"/>
        <v>4285.9999999999982</v>
      </c>
      <c r="P31" s="11">
        <f t="shared" si="9"/>
        <v>2541.4999999999986</v>
      </c>
      <c r="Q31" s="11">
        <f t="shared" si="9"/>
        <v>-107.39999999999964</v>
      </c>
      <c r="R31" s="11">
        <f t="shared" si="9"/>
        <v>393.09999999999997</v>
      </c>
      <c r="S31" s="11">
        <f t="shared" si="9"/>
        <v>5298</v>
      </c>
      <c r="T31" s="11">
        <f t="shared" si="9"/>
        <v>-143176.20000000004</v>
      </c>
      <c r="U31" s="11">
        <f t="shared" si="9"/>
        <v>-3864.7000000000035</v>
      </c>
      <c r="V31" s="11">
        <f t="shared" si="9"/>
        <v>135.60000000000002</v>
      </c>
      <c r="W31" s="11">
        <f t="shared" si="9"/>
        <v>195.80000000000007</v>
      </c>
      <c r="X31" s="11">
        <f t="shared" si="9"/>
        <v>1152.0999999999979</v>
      </c>
      <c r="Y31" s="12">
        <f t="shared" si="9"/>
        <v>21978.599999999988</v>
      </c>
      <c r="Z31" s="11">
        <f t="shared" si="9"/>
        <v>2067.1000000000004</v>
      </c>
      <c r="AA31" s="11">
        <f t="shared" si="9"/>
        <v>15.699999999999992</v>
      </c>
      <c r="AB31" s="11">
        <f t="shared" si="9"/>
        <v>-26.000000000000014</v>
      </c>
      <c r="AC31" s="11">
        <f t="shared" si="9"/>
        <v>-35.400000000000091</v>
      </c>
      <c r="AD31" s="11">
        <f t="shared" si="9"/>
        <v>408.59999999999559</v>
      </c>
      <c r="AE31" s="11">
        <f t="shared" si="9"/>
        <v>-7198.5999999999804</v>
      </c>
      <c r="AF31" s="11">
        <f t="shared" si="9"/>
        <v>-433.39999999999986</v>
      </c>
      <c r="AG31" s="11">
        <f t="shared" si="9"/>
        <v>742.69999999999857</v>
      </c>
      <c r="AH31" s="11">
        <f t="shared" si="9"/>
        <v>802.69999999999993</v>
      </c>
      <c r="AI31" s="11">
        <f t="shared" si="9"/>
        <v>-98.500000000000966</v>
      </c>
      <c r="AJ31" s="11">
        <f t="shared" si="9"/>
        <v>-3056.300000000002</v>
      </c>
      <c r="AK31" s="28">
        <f t="shared" si="1"/>
        <v>-344675.30000000016</v>
      </c>
      <c r="AL31" s="20"/>
    </row>
    <row r="32" spans="1:38" x14ac:dyDescent="0.3">
      <c r="A32" s="3" t="s">
        <v>56</v>
      </c>
      <c r="B32" s="4" t="s">
        <v>57</v>
      </c>
      <c r="C32" s="11">
        <f>C9+C26</f>
        <v>30355.1</v>
      </c>
      <c r="D32" s="11">
        <f t="shared" ref="D32:AJ32" si="10">D9+D26</f>
        <v>25272.300000000003</v>
      </c>
      <c r="E32" s="11">
        <f t="shared" si="10"/>
        <v>1.9000000000000001</v>
      </c>
      <c r="F32" s="11">
        <f t="shared" si="10"/>
        <v>276110.8</v>
      </c>
      <c r="G32" s="11">
        <f t="shared" si="10"/>
        <v>43461.899999999994</v>
      </c>
      <c r="H32" s="11">
        <f t="shared" si="10"/>
        <v>406334.7</v>
      </c>
      <c r="I32" s="11">
        <f t="shared" si="10"/>
        <v>44320.4</v>
      </c>
      <c r="J32" s="11">
        <f t="shared" si="10"/>
        <v>642.79999999999995</v>
      </c>
      <c r="K32" s="11">
        <f t="shared" si="10"/>
        <v>55273.900000000009</v>
      </c>
      <c r="L32" s="11">
        <f t="shared" si="10"/>
        <v>2162.8000000000002</v>
      </c>
      <c r="M32" s="12">
        <f t="shared" si="10"/>
        <v>41233</v>
      </c>
      <c r="N32" s="11">
        <f t="shared" si="10"/>
        <v>97538.7</v>
      </c>
      <c r="O32" s="11">
        <f t="shared" si="10"/>
        <v>9806.2000000000025</v>
      </c>
      <c r="P32" s="11">
        <f t="shared" si="10"/>
        <v>9033.8000000000011</v>
      </c>
      <c r="Q32" s="11">
        <f t="shared" si="10"/>
        <v>7622.4000000000005</v>
      </c>
      <c r="R32" s="11">
        <f t="shared" si="10"/>
        <v>1859.8000000000002</v>
      </c>
      <c r="S32" s="11">
        <f t="shared" si="10"/>
        <v>20785.3</v>
      </c>
      <c r="T32" s="11">
        <f t="shared" si="10"/>
        <v>858131.10000000009</v>
      </c>
      <c r="U32" s="11">
        <f t="shared" si="10"/>
        <v>20327.100000000002</v>
      </c>
      <c r="V32" s="11">
        <f t="shared" si="10"/>
        <v>321.89999999999998</v>
      </c>
      <c r="W32" s="11">
        <f t="shared" si="10"/>
        <v>332.9</v>
      </c>
      <c r="X32" s="11">
        <f t="shared" si="10"/>
        <v>10991.800000000001</v>
      </c>
      <c r="Y32" s="12">
        <f t="shared" si="10"/>
        <v>82634.3</v>
      </c>
      <c r="Z32" s="11">
        <f t="shared" si="10"/>
        <v>260.8</v>
      </c>
      <c r="AA32" s="11">
        <f t="shared" si="10"/>
        <v>22.400000000000002</v>
      </c>
      <c r="AB32" s="11">
        <f t="shared" si="10"/>
        <v>154.5</v>
      </c>
      <c r="AC32" s="11">
        <f t="shared" si="10"/>
        <v>1124.6000000000001</v>
      </c>
      <c r="AD32" s="11">
        <f t="shared" si="10"/>
        <v>19599.000000000004</v>
      </c>
      <c r="AE32" s="11">
        <f t="shared" si="10"/>
        <v>200674.3</v>
      </c>
      <c r="AF32" s="11">
        <f t="shared" si="10"/>
        <v>9726.5</v>
      </c>
      <c r="AG32" s="11">
        <f t="shared" si="10"/>
        <v>10531.4</v>
      </c>
      <c r="AH32" s="11">
        <f t="shared" si="10"/>
        <v>3287</v>
      </c>
      <c r="AI32" s="11">
        <f t="shared" si="10"/>
        <v>6272.7000000000007</v>
      </c>
      <c r="AJ32" s="11">
        <f t="shared" si="10"/>
        <v>24138.400000000001</v>
      </c>
      <c r="AK32" s="28">
        <f t="shared" si="1"/>
        <v>2320346.5</v>
      </c>
      <c r="AL32" s="20"/>
    </row>
    <row r="33" spans="1:38" x14ac:dyDescent="0.3">
      <c r="A33" s="3" t="s">
        <v>58</v>
      </c>
      <c r="B33" s="4" t="s">
        <v>59</v>
      </c>
      <c r="C33" s="11">
        <f>C20+C22-C26</f>
        <v>11108.599999999997</v>
      </c>
      <c r="D33" s="11">
        <f t="shared" ref="D33:AJ33" si="11">D20+D22-D26</f>
        <v>631.20000000000255</v>
      </c>
      <c r="E33" s="11">
        <f t="shared" si="11"/>
        <v>-0.10000000000000009</v>
      </c>
      <c r="F33" s="11">
        <f t="shared" si="11"/>
        <v>-100007</v>
      </c>
      <c r="G33" s="11">
        <f t="shared" si="11"/>
        <v>-10811.599999999999</v>
      </c>
      <c r="H33" s="11">
        <f t="shared" si="11"/>
        <v>-90365.4</v>
      </c>
      <c r="I33" s="11">
        <f t="shared" si="11"/>
        <v>-6207.5</v>
      </c>
      <c r="J33" s="11">
        <f t="shared" si="11"/>
        <v>-229.5</v>
      </c>
      <c r="K33" s="11">
        <f t="shared" si="11"/>
        <v>-17634.700000000012</v>
      </c>
      <c r="L33" s="11">
        <f t="shared" si="11"/>
        <v>-25.300000000000182</v>
      </c>
      <c r="M33" s="12">
        <f t="shared" si="11"/>
        <v>-11056.400000000003</v>
      </c>
      <c r="N33" s="11">
        <f t="shared" si="11"/>
        <v>-5737.1999999999971</v>
      </c>
      <c r="O33" s="11">
        <f t="shared" si="11"/>
        <v>4285.9999999999982</v>
      </c>
      <c r="P33" s="11">
        <f t="shared" si="11"/>
        <v>2541.4999999999986</v>
      </c>
      <c r="Q33" s="11">
        <f t="shared" si="11"/>
        <v>-107.39999999999964</v>
      </c>
      <c r="R33" s="11">
        <f t="shared" si="11"/>
        <v>393.09999999999997</v>
      </c>
      <c r="S33" s="11">
        <f t="shared" si="11"/>
        <v>5298</v>
      </c>
      <c r="T33" s="11">
        <f t="shared" si="11"/>
        <v>-143176.20000000007</v>
      </c>
      <c r="U33" s="11">
        <f t="shared" si="11"/>
        <v>-3864.7000000000021</v>
      </c>
      <c r="V33" s="11">
        <f t="shared" si="11"/>
        <v>135.60000000000002</v>
      </c>
      <c r="W33" s="11">
        <f t="shared" si="11"/>
        <v>195.80000000000007</v>
      </c>
      <c r="X33" s="11">
        <f t="shared" si="11"/>
        <v>910.89999999999759</v>
      </c>
      <c r="Y33" s="12">
        <f t="shared" si="11"/>
        <v>21978.599999999988</v>
      </c>
      <c r="Z33" s="11">
        <f t="shared" si="11"/>
        <v>2067.1000000000004</v>
      </c>
      <c r="AA33" s="11">
        <f t="shared" si="11"/>
        <v>15.699999999999996</v>
      </c>
      <c r="AB33" s="11">
        <f t="shared" si="11"/>
        <v>-26.000000000000014</v>
      </c>
      <c r="AC33" s="11">
        <f t="shared" si="11"/>
        <v>-36.700000000000045</v>
      </c>
      <c r="AD33" s="11">
        <f t="shared" si="11"/>
        <v>287.69999999999413</v>
      </c>
      <c r="AE33" s="11">
        <f t="shared" si="11"/>
        <v>-7198.5999999999767</v>
      </c>
      <c r="AF33" s="11">
        <f t="shared" si="11"/>
        <v>-438.50000000000091</v>
      </c>
      <c r="AG33" s="11">
        <f t="shared" si="11"/>
        <v>742.69999999999993</v>
      </c>
      <c r="AH33" s="11">
        <f t="shared" si="11"/>
        <v>802.7</v>
      </c>
      <c r="AI33" s="11">
        <f t="shared" si="11"/>
        <v>-849.00000000000114</v>
      </c>
      <c r="AJ33" s="11">
        <f t="shared" si="11"/>
        <v>-3056.3</v>
      </c>
      <c r="AK33" s="28">
        <f t="shared" si="1"/>
        <v>-349432.9</v>
      </c>
      <c r="AL33" s="20"/>
    </row>
    <row r="34" spans="1:38" ht="5.25" customHeight="1" x14ac:dyDescent="0.3">
      <c r="A34" s="22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1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30"/>
      <c r="AL34" s="20"/>
    </row>
    <row r="35" spans="1:38" x14ac:dyDescent="0.3">
      <c r="A35" s="3" t="s">
        <v>65</v>
      </c>
      <c r="B35" s="4" t="s">
        <v>66</v>
      </c>
      <c r="C35" s="11">
        <f>+C36+C37+C38</f>
        <v>8825.6</v>
      </c>
      <c r="D35" s="11">
        <f t="shared" ref="D35:AJ35" si="12">+D36+D37+D38</f>
        <v>21386.9</v>
      </c>
      <c r="E35" s="11">
        <f t="shared" si="12"/>
        <v>0.79999999999999993</v>
      </c>
      <c r="F35" s="11">
        <f t="shared" si="12"/>
        <v>131398.39999999999</v>
      </c>
      <c r="G35" s="11">
        <f t="shared" si="12"/>
        <v>22906.5</v>
      </c>
      <c r="H35" s="11">
        <f t="shared" si="12"/>
        <v>188285.59999999998</v>
      </c>
      <c r="I35" s="11">
        <f t="shared" si="12"/>
        <v>12739.900000000001</v>
      </c>
      <c r="J35" s="11">
        <f t="shared" si="12"/>
        <v>813.59999999999991</v>
      </c>
      <c r="K35" s="11">
        <f t="shared" si="12"/>
        <v>18608.800000000003</v>
      </c>
      <c r="L35" s="11">
        <f t="shared" si="12"/>
        <v>16277.2</v>
      </c>
      <c r="M35" s="12">
        <f t="shared" si="12"/>
        <v>56193.3</v>
      </c>
      <c r="N35" s="11">
        <f t="shared" si="12"/>
        <v>13249.6</v>
      </c>
      <c r="O35" s="11">
        <f t="shared" si="12"/>
        <v>3922</v>
      </c>
      <c r="P35" s="11">
        <f t="shared" si="12"/>
        <v>12838.099999999999</v>
      </c>
      <c r="Q35" s="11">
        <f t="shared" si="12"/>
        <v>5579.3</v>
      </c>
      <c r="R35" s="11">
        <f t="shared" si="12"/>
        <v>11822.5</v>
      </c>
      <c r="S35" s="11">
        <f t="shared" si="12"/>
        <v>3221.3999999999996</v>
      </c>
      <c r="T35" s="11">
        <f t="shared" si="12"/>
        <v>156490.90000000002</v>
      </c>
      <c r="U35" s="11">
        <f t="shared" si="12"/>
        <v>15124.300000000001</v>
      </c>
      <c r="V35" s="11">
        <f t="shared" si="12"/>
        <v>884.2</v>
      </c>
      <c r="W35" s="11">
        <f t="shared" si="12"/>
        <v>0</v>
      </c>
      <c r="X35" s="11">
        <f t="shared" si="12"/>
        <v>2605.6</v>
      </c>
      <c r="Y35" s="12">
        <f t="shared" si="12"/>
        <v>47146.1</v>
      </c>
      <c r="Z35" s="11">
        <f t="shared" si="12"/>
        <v>40.099999999999994</v>
      </c>
      <c r="AA35" s="11">
        <f t="shared" si="12"/>
        <v>0</v>
      </c>
      <c r="AB35" s="11">
        <f t="shared" si="12"/>
        <v>52.5</v>
      </c>
      <c r="AC35" s="11">
        <f t="shared" si="12"/>
        <v>855.6</v>
      </c>
      <c r="AD35" s="11">
        <f t="shared" si="12"/>
        <v>9663.5</v>
      </c>
      <c r="AE35" s="11">
        <f t="shared" si="12"/>
        <v>52835.4</v>
      </c>
      <c r="AF35" s="11">
        <f t="shared" si="12"/>
        <v>13840.4</v>
      </c>
      <c r="AG35" s="11">
        <f t="shared" si="12"/>
        <v>8326.2999999999993</v>
      </c>
      <c r="AH35" s="11">
        <f t="shared" si="12"/>
        <v>3314.7999999999997</v>
      </c>
      <c r="AI35" s="11">
        <f t="shared" si="12"/>
        <v>3924.3</v>
      </c>
      <c r="AJ35" s="11">
        <f t="shared" si="12"/>
        <v>15811.500000000002</v>
      </c>
      <c r="AK35" s="28">
        <f t="shared" si="1"/>
        <v>858985</v>
      </c>
      <c r="AL35" s="20"/>
    </row>
    <row r="36" spans="1:38" x14ac:dyDescent="0.3">
      <c r="A36" s="5"/>
      <c r="B36" s="6" t="s">
        <v>67</v>
      </c>
      <c r="C36" s="10">
        <v>6523</v>
      </c>
      <c r="D36" s="10">
        <v>724.9</v>
      </c>
      <c r="E36" s="10">
        <v>0.1</v>
      </c>
      <c r="F36" s="10">
        <v>22862</v>
      </c>
      <c r="G36" s="10">
        <v>10555.2</v>
      </c>
      <c r="H36" s="10">
        <v>0</v>
      </c>
      <c r="I36" s="10">
        <v>4950.6000000000004</v>
      </c>
      <c r="J36" s="10">
        <v>490.9</v>
      </c>
      <c r="K36" s="10">
        <v>4320.6000000000004</v>
      </c>
      <c r="L36" s="10">
        <v>13686.1</v>
      </c>
      <c r="M36" s="13">
        <v>56193.3</v>
      </c>
      <c r="N36" s="10">
        <v>1302</v>
      </c>
      <c r="O36" s="10">
        <v>2011.3</v>
      </c>
      <c r="P36" s="10">
        <v>9092.2999999999993</v>
      </c>
      <c r="Q36" s="10">
        <v>2879</v>
      </c>
      <c r="R36" s="10">
        <v>9068.2000000000007</v>
      </c>
      <c r="S36" s="10">
        <v>1263.5999999999999</v>
      </c>
      <c r="T36" s="10">
        <v>107267.6</v>
      </c>
      <c r="U36" s="10">
        <v>4215.7000000000007</v>
      </c>
      <c r="V36" s="10">
        <v>783.1</v>
      </c>
      <c r="W36" s="10">
        <v>0</v>
      </c>
      <c r="X36" s="10">
        <v>835.8</v>
      </c>
      <c r="Y36" s="13">
        <v>44950.6</v>
      </c>
      <c r="Z36" s="10">
        <v>14.9</v>
      </c>
      <c r="AA36" s="10">
        <v>0</v>
      </c>
      <c r="AB36" s="10">
        <v>15.8</v>
      </c>
      <c r="AC36" s="10">
        <v>800.1</v>
      </c>
      <c r="AD36" s="10">
        <v>1592</v>
      </c>
      <c r="AE36" s="10">
        <v>4562.1000000000004</v>
      </c>
      <c r="AF36" s="10">
        <v>2737</v>
      </c>
      <c r="AG36" s="10">
        <v>4421.8999999999996</v>
      </c>
      <c r="AH36" s="10">
        <v>2682.2</v>
      </c>
      <c r="AI36" s="10">
        <v>3161.3</v>
      </c>
      <c r="AJ36" s="10">
        <v>8697.1</v>
      </c>
      <c r="AK36" s="29">
        <f t="shared" si="1"/>
        <v>332660.3</v>
      </c>
      <c r="AL36" s="20"/>
    </row>
    <row r="37" spans="1:38" x14ac:dyDescent="0.3">
      <c r="A37" s="5"/>
      <c r="B37" s="6" t="s">
        <v>68</v>
      </c>
      <c r="C37" s="10">
        <v>2302.6</v>
      </c>
      <c r="D37" s="10">
        <v>20553.400000000001</v>
      </c>
      <c r="E37" s="10">
        <v>0.7</v>
      </c>
      <c r="F37" s="10">
        <v>108536.4</v>
      </c>
      <c r="G37" s="10">
        <v>12351.3</v>
      </c>
      <c r="H37" s="10">
        <v>115377.59999999999</v>
      </c>
      <c r="I37" s="10">
        <v>7789.3</v>
      </c>
      <c r="J37" s="10">
        <v>322.7</v>
      </c>
      <c r="K37" s="10">
        <v>14288.2</v>
      </c>
      <c r="L37" s="10">
        <v>2591.1</v>
      </c>
      <c r="M37" s="13">
        <v>0</v>
      </c>
      <c r="N37" s="10">
        <v>11947.6</v>
      </c>
      <c r="O37" s="10">
        <v>1910.7</v>
      </c>
      <c r="P37" s="10">
        <v>3745.8</v>
      </c>
      <c r="Q37" s="10">
        <v>2360</v>
      </c>
      <c r="R37" s="10">
        <v>2754.3</v>
      </c>
      <c r="S37" s="10">
        <v>1957.8</v>
      </c>
      <c r="T37" s="10">
        <v>49223.3</v>
      </c>
      <c r="U37" s="10">
        <v>10894.7</v>
      </c>
      <c r="V37" s="10">
        <v>101.1</v>
      </c>
      <c r="W37" s="10">
        <v>0</v>
      </c>
      <c r="X37" s="10">
        <v>1769.8</v>
      </c>
      <c r="Y37" s="13">
        <v>2195.5</v>
      </c>
      <c r="Z37" s="10">
        <v>13.5</v>
      </c>
      <c r="AA37" s="10">
        <v>0</v>
      </c>
      <c r="AB37" s="10">
        <v>36.700000000000003</v>
      </c>
      <c r="AC37" s="10">
        <v>55.5</v>
      </c>
      <c r="AD37" s="10">
        <v>4153.3999999999996</v>
      </c>
      <c r="AE37" s="10">
        <v>48273.3</v>
      </c>
      <c r="AF37" s="10">
        <v>11103.4</v>
      </c>
      <c r="AG37" s="10">
        <v>3904.4</v>
      </c>
      <c r="AH37" s="10">
        <v>344</v>
      </c>
      <c r="AI37" s="10">
        <v>763</v>
      </c>
      <c r="AJ37" s="10">
        <v>7100.8</v>
      </c>
      <c r="AK37" s="29">
        <f t="shared" si="1"/>
        <v>448721.89999999997</v>
      </c>
      <c r="AL37" s="20"/>
    </row>
    <row r="38" spans="1:38" x14ac:dyDescent="0.3">
      <c r="A38" s="5"/>
      <c r="B38" s="6" t="s">
        <v>69</v>
      </c>
      <c r="C38" s="10">
        <v>0</v>
      </c>
      <c r="D38" s="10">
        <v>108.6</v>
      </c>
      <c r="E38" s="10">
        <v>0</v>
      </c>
      <c r="F38" s="10">
        <v>0</v>
      </c>
      <c r="G38" s="10">
        <v>0</v>
      </c>
      <c r="H38" s="10">
        <v>72908</v>
      </c>
      <c r="I38" s="10">
        <v>0</v>
      </c>
      <c r="J38" s="10">
        <v>0</v>
      </c>
      <c r="K38" s="10">
        <v>0</v>
      </c>
      <c r="L38" s="10">
        <v>0</v>
      </c>
      <c r="M38" s="13">
        <v>0</v>
      </c>
      <c r="N38" s="10">
        <v>0</v>
      </c>
      <c r="O38" s="10">
        <v>0</v>
      </c>
      <c r="P38" s="10">
        <v>0</v>
      </c>
      <c r="Q38" s="10">
        <v>340.3</v>
      </c>
      <c r="R38" s="10">
        <v>0</v>
      </c>
      <c r="S38" s="10">
        <v>0</v>
      </c>
      <c r="T38" s="10">
        <v>0</v>
      </c>
      <c r="U38" s="10">
        <v>13.9</v>
      </c>
      <c r="V38" s="10">
        <v>0</v>
      </c>
      <c r="W38" s="10">
        <v>0</v>
      </c>
      <c r="X38" s="10">
        <v>0</v>
      </c>
      <c r="Y38" s="13">
        <v>0</v>
      </c>
      <c r="Z38" s="10">
        <v>11.7</v>
      </c>
      <c r="AA38" s="10">
        <v>0</v>
      </c>
      <c r="AB38" s="10">
        <v>0</v>
      </c>
      <c r="AC38" s="10">
        <v>0</v>
      </c>
      <c r="AD38" s="10">
        <v>3918.1</v>
      </c>
      <c r="AE38" s="10">
        <v>0</v>
      </c>
      <c r="AF38" s="10">
        <v>0</v>
      </c>
      <c r="AG38" s="10">
        <v>0</v>
      </c>
      <c r="AH38" s="10">
        <v>288.60000000000002</v>
      </c>
      <c r="AI38" s="10">
        <v>0</v>
      </c>
      <c r="AJ38" s="10">
        <v>13.6</v>
      </c>
      <c r="AK38" s="29">
        <f t="shared" si="1"/>
        <v>77602.800000000017</v>
      </c>
      <c r="AL38" s="20"/>
    </row>
    <row r="39" spans="1:38" ht="6.75" customHeight="1" x14ac:dyDescent="0.3">
      <c r="A39" s="16"/>
      <c r="B39" s="17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1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1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30"/>
      <c r="AL39" s="20"/>
    </row>
    <row r="40" spans="1:38" x14ac:dyDescent="0.3">
      <c r="A40" s="3" t="s">
        <v>70</v>
      </c>
      <c r="B40" s="4" t="s">
        <v>71</v>
      </c>
      <c r="C40" s="11">
        <f>+C41+C42+C43</f>
        <v>19934.2</v>
      </c>
      <c r="D40" s="11">
        <f t="shared" ref="D40:AJ40" si="13">+D41+D42+D43</f>
        <v>22018.1</v>
      </c>
      <c r="E40" s="11">
        <f t="shared" si="13"/>
        <v>0.7</v>
      </c>
      <c r="F40" s="11">
        <f t="shared" si="13"/>
        <v>31391.4</v>
      </c>
      <c r="G40" s="11">
        <f t="shared" si="13"/>
        <v>12094.9</v>
      </c>
      <c r="H40" s="11">
        <f t="shared" si="13"/>
        <v>97920.2</v>
      </c>
      <c r="I40" s="11">
        <f t="shared" si="13"/>
        <v>6532.4</v>
      </c>
      <c r="J40" s="11">
        <f t="shared" si="13"/>
        <v>584.1</v>
      </c>
      <c r="K40" s="11">
        <f t="shared" si="13"/>
        <v>974.1</v>
      </c>
      <c r="L40" s="11">
        <f t="shared" si="13"/>
        <v>16251.9</v>
      </c>
      <c r="M40" s="12">
        <f t="shared" si="13"/>
        <v>45136.899999999994</v>
      </c>
      <c r="N40" s="11">
        <f t="shared" si="13"/>
        <v>7512.4</v>
      </c>
      <c r="O40" s="11">
        <f t="shared" si="13"/>
        <v>8208</v>
      </c>
      <c r="P40" s="11">
        <f t="shared" si="13"/>
        <v>15379.6</v>
      </c>
      <c r="Q40" s="11">
        <f t="shared" si="13"/>
        <v>5471.9</v>
      </c>
      <c r="R40" s="11">
        <f t="shared" si="13"/>
        <v>12215.6</v>
      </c>
      <c r="S40" s="11">
        <f t="shared" si="13"/>
        <v>8519.4</v>
      </c>
      <c r="T40" s="11">
        <f t="shared" si="13"/>
        <v>13314.7</v>
      </c>
      <c r="U40" s="11">
        <f t="shared" si="13"/>
        <v>11259.6</v>
      </c>
      <c r="V40" s="11">
        <f t="shared" si="13"/>
        <v>1019.8000000000001</v>
      </c>
      <c r="W40" s="11">
        <f t="shared" si="13"/>
        <v>195.79999999999998</v>
      </c>
      <c r="X40" s="11">
        <f t="shared" si="13"/>
        <v>3516.5</v>
      </c>
      <c r="Y40" s="12">
        <f t="shared" si="13"/>
        <v>69124.7</v>
      </c>
      <c r="Z40" s="11">
        <f t="shared" si="13"/>
        <v>2107.1999999999998</v>
      </c>
      <c r="AA40" s="11">
        <f t="shared" si="13"/>
        <v>15.7</v>
      </c>
      <c r="AB40" s="11">
        <f t="shared" si="13"/>
        <v>26.5</v>
      </c>
      <c r="AC40" s="11">
        <f t="shared" si="13"/>
        <v>818.9</v>
      </c>
      <c r="AD40" s="11">
        <f t="shared" si="13"/>
        <v>9951.2000000000007</v>
      </c>
      <c r="AE40" s="11">
        <f t="shared" si="13"/>
        <v>45636.799999999996</v>
      </c>
      <c r="AF40" s="11">
        <f t="shared" si="13"/>
        <v>13401.900000000001</v>
      </c>
      <c r="AG40" s="11">
        <f t="shared" si="13"/>
        <v>9069</v>
      </c>
      <c r="AH40" s="11">
        <f t="shared" si="13"/>
        <v>4117.5</v>
      </c>
      <c r="AI40" s="11">
        <f t="shared" si="13"/>
        <v>3075.3</v>
      </c>
      <c r="AJ40" s="11">
        <f t="shared" si="13"/>
        <v>12755.2</v>
      </c>
      <c r="AK40" s="28">
        <f t="shared" si="1"/>
        <v>509552.10000000003</v>
      </c>
      <c r="AL40" s="20"/>
    </row>
    <row r="41" spans="1:38" x14ac:dyDescent="0.3">
      <c r="A41" s="5"/>
      <c r="B41" s="6" t="s">
        <v>72</v>
      </c>
      <c r="C41" s="10">
        <v>14041.5</v>
      </c>
      <c r="D41" s="10">
        <v>21630.799999999999</v>
      </c>
      <c r="E41" s="10">
        <v>0.1</v>
      </c>
      <c r="F41" s="10">
        <v>7975.1</v>
      </c>
      <c r="G41" s="10">
        <v>12094.9</v>
      </c>
      <c r="H41" s="10">
        <v>82264</v>
      </c>
      <c r="I41" s="10">
        <v>5518.2</v>
      </c>
      <c r="J41" s="10">
        <v>443.3</v>
      </c>
      <c r="K41" s="10">
        <v>0</v>
      </c>
      <c r="L41" s="10">
        <v>13829.4</v>
      </c>
      <c r="M41" s="13">
        <v>45136.899999999994</v>
      </c>
      <c r="N41" s="10">
        <v>7512.4</v>
      </c>
      <c r="O41" s="10">
        <v>7010.3</v>
      </c>
      <c r="P41" s="10">
        <v>10852.1</v>
      </c>
      <c r="Q41" s="10">
        <v>3699.2</v>
      </c>
      <c r="R41" s="10">
        <v>11327.7</v>
      </c>
      <c r="S41" s="10">
        <v>7763.5</v>
      </c>
      <c r="T41" s="10">
        <v>13314.7</v>
      </c>
      <c r="U41" s="10">
        <v>9864</v>
      </c>
      <c r="V41" s="10">
        <v>991.7</v>
      </c>
      <c r="W41" s="10">
        <v>195.79999999999998</v>
      </c>
      <c r="X41" s="10">
        <v>2791</v>
      </c>
      <c r="Y41" s="13">
        <v>54437.7</v>
      </c>
      <c r="Z41" s="10">
        <v>2080.1999999999998</v>
      </c>
      <c r="AA41" s="10">
        <v>15.7</v>
      </c>
      <c r="AB41" s="10">
        <v>25.8</v>
      </c>
      <c r="AC41" s="10">
        <v>755.9</v>
      </c>
      <c r="AD41" s="10">
        <v>4807.7</v>
      </c>
      <c r="AE41" s="10">
        <v>41767.1</v>
      </c>
      <c r="AF41" s="10">
        <v>12892.7</v>
      </c>
      <c r="AG41" s="10">
        <v>7417</v>
      </c>
      <c r="AH41" s="10">
        <v>2563.5</v>
      </c>
      <c r="AI41" s="10">
        <v>2874.9</v>
      </c>
      <c r="AJ41" s="10">
        <v>10577.4</v>
      </c>
      <c r="AK41" s="29">
        <f t="shared" si="1"/>
        <v>418472.20000000007</v>
      </c>
      <c r="AL41" s="20"/>
    </row>
    <row r="42" spans="1:38" x14ac:dyDescent="0.3">
      <c r="A42" s="5"/>
      <c r="B42" s="6" t="s">
        <v>73</v>
      </c>
      <c r="C42" s="10">
        <v>5892.7</v>
      </c>
      <c r="D42" s="10">
        <v>278.7</v>
      </c>
      <c r="E42" s="10">
        <v>0.6</v>
      </c>
      <c r="F42" s="10">
        <v>23416.3</v>
      </c>
      <c r="G42" s="10">
        <v>0</v>
      </c>
      <c r="H42" s="10">
        <v>15656.2</v>
      </c>
      <c r="I42" s="10">
        <v>1014.2</v>
      </c>
      <c r="J42" s="10">
        <v>140.80000000000001</v>
      </c>
      <c r="K42" s="10">
        <v>974.1</v>
      </c>
      <c r="L42" s="10">
        <v>2422.5</v>
      </c>
      <c r="M42" s="13">
        <v>0</v>
      </c>
      <c r="N42" s="10">
        <v>0</v>
      </c>
      <c r="O42" s="10">
        <v>1197.7</v>
      </c>
      <c r="P42" s="10">
        <v>4527.5</v>
      </c>
      <c r="Q42" s="10">
        <v>1772.7</v>
      </c>
      <c r="R42" s="10">
        <v>887.9</v>
      </c>
      <c r="S42" s="10">
        <v>755.9</v>
      </c>
      <c r="T42" s="10">
        <v>0</v>
      </c>
      <c r="U42" s="10">
        <v>1381.7</v>
      </c>
      <c r="V42" s="10">
        <v>28.1</v>
      </c>
      <c r="W42" s="10">
        <v>0</v>
      </c>
      <c r="X42" s="10">
        <v>725.5</v>
      </c>
      <c r="Y42" s="13">
        <v>14687</v>
      </c>
      <c r="Z42" s="10">
        <v>12.9</v>
      </c>
      <c r="AA42" s="10">
        <v>0</v>
      </c>
      <c r="AB42" s="10">
        <v>0.7</v>
      </c>
      <c r="AC42" s="10">
        <v>63</v>
      </c>
      <c r="AD42" s="10">
        <v>633.29999999999995</v>
      </c>
      <c r="AE42" s="10">
        <v>3869.7</v>
      </c>
      <c r="AF42" s="10">
        <v>509.2</v>
      </c>
      <c r="AG42" s="10">
        <v>1652</v>
      </c>
      <c r="AH42" s="10">
        <v>1262.5999999999999</v>
      </c>
      <c r="AI42" s="10">
        <v>200.4</v>
      </c>
      <c r="AJ42" s="10">
        <v>2177.8000000000002</v>
      </c>
      <c r="AK42" s="29">
        <f t="shared" si="1"/>
        <v>86141.699999999983</v>
      </c>
      <c r="AL42" s="20"/>
    </row>
    <row r="43" spans="1:38" ht="15" thickBot="1" x14ac:dyDescent="0.35">
      <c r="A43" s="18"/>
      <c r="B43" s="19" t="s">
        <v>74</v>
      </c>
      <c r="C43" s="23">
        <v>0</v>
      </c>
      <c r="D43" s="23">
        <v>108.6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4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13.9</v>
      </c>
      <c r="V43" s="23">
        <v>0</v>
      </c>
      <c r="W43" s="23">
        <v>0</v>
      </c>
      <c r="X43" s="23">
        <v>0</v>
      </c>
      <c r="Y43" s="24">
        <v>0</v>
      </c>
      <c r="Z43" s="23">
        <v>14.1</v>
      </c>
      <c r="AA43" s="23">
        <v>0</v>
      </c>
      <c r="AB43" s="23">
        <v>0</v>
      </c>
      <c r="AC43" s="23">
        <v>0</v>
      </c>
      <c r="AD43" s="23">
        <v>4510.2</v>
      </c>
      <c r="AE43" s="23">
        <v>0</v>
      </c>
      <c r="AF43" s="23">
        <v>0</v>
      </c>
      <c r="AG43" s="23">
        <v>0</v>
      </c>
      <c r="AH43" s="23">
        <v>291.39999999999998</v>
      </c>
      <c r="AI43" s="23">
        <v>0</v>
      </c>
      <c r="AJ43" s="23">
        <v>0</v>
      </c>
      <c r="AK43" s="31">
        <f t="shared" si="1"/>
        <v>4938.2</v>
      </c>
      <c r="AL43" s="20"/>
    </row>
    <row r="44" spans="1:38" x14ac:dyDescent="0.3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</row>
    <row r="45" spans="1:38" x14ac:dyDescent="0.3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</row>
    <row r="46" spans="1:38" x14ac:dyDescent="0.3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</row>
  </sheetData>
  <mergeCells count="1">
    <mergeCell ref="A1:B1"/>
  </mergeCells>
  <printOptions horizontalCentered="1" verticalCentered="1"/>
  <pageMargins left="0.39370078740157483" right="0.39370078740157483" top="0.78740157480314965" bottom="0.59055118110236227" header="0.19685039370078741" footer="0.59055118110236227"/>
  <pageSetup paperSize="9" scale="82" orientation="landscape" r:id="rId1"/>
  <headerFooter>
    <oddHeader>&amp;CEjecución Presupuestaria de Empresas Públicas No Financieras
(En millones de pesos. Base Devengado)
Acumulado al 31-12-22</oddHeader>
    <oddFooter xml:space="preserve">&amp;LNota: datos provisorios suministrados por las empresas públicas. Fecha de corte de la información: 01/03/23.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TRIMESTRE 2022</vt:lpstr>
      <vt:lpstr>'IV TRIMESTRE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Fiamma Yamila</dc:creator>
  <cp:lastModifiedBy>Fiamma Coronel</cp:lastModifiedBy>
  <cp:lastPrinted>2023-03-30T17:36:06Z</cp:lastPrinted>
  <dcterms:created xsi:type="dcterms:W3CDTF">2020-07-08T18:07:03Z</dcterms:created>
  <dcterms:modified xsi:type="dcterms:W3CDTF">2023-03-31T18:28:49Z</dcterms:modified>
</cp:coreProperties>
</file>