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55"/>
  </bookViews>
  <sheets>
    <sheet name="cuadroProgramas" sheetId="1" r:id="rId1"/>
    <sheet name="Notas" sheetId="5" r:id="rId2"/>
  </sheets>
  <definedNames>
    <definedName name="_xlnm.Print_Area" localSheetId="0">cuadroProgramas!$A$1:$T$819</definedName>
    <definedName name="_xlnm.Print_Titles" localSheetId="0">cuadroProgramas!$1:$5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16" i="1" l="1"/>
  <c r="O816" i="1"/>
  <c r="N816" i="1"/>
  <c r="M816" i="1"/>
  <c r="P811" i="1"/>
  <c r="O811" i="1"/>
  <c r="N811" i="1"/>
  <c r="M811" i="1"/>
  <c r="P805" i="1"/>
  <c r="O805" i="1"/>
  <c r="N805" i="1"/>
  <c r="M805" i="1"/>
  <c r="P787" i="1"/>
  <c r="O787" i="1"/>
  <c r="N787" i="1"/>
  <c r="M787" i="1"/>
  <c r="P778" i="1"/>
  <c r="O778" i="1"/>
  <c r="N778" i="1"/>
  <c r="M778" i="1"/>
  <c r="P773" i="1"/>
  <c r="O773" i="1"/>
  <c r="N773" i="1"/>
  <c r="M773" i="1"/>
  <c r="P768" i="1"/>
  <c r="O768" i="1"/>
  <c r="N768" i="1"/>
  <c r="M768" i="1"/>
  <c r="P764" i="1"/>
  <c r="O764" i="1"/>
  <c r="N764" i="1"/>
  <c r="M764" i="1"/>
  <c r="P760" i="1"/>
  <c r="O760" i="1"/>
  <c r="N760" i="1"/>
  <c r="M760" i="1"/>
  <c r="P751" i="1"/>
  <c r="O751" i="1"/>
  <c r="N751" i="1"/>
  <c r="M751" i="1"/>
  <c r="P739" i="1"/>
  <c r="P740" i="1" s="1"/>
  <c r="O739" i="1"/>
  <c r="O740" i="1" s="1"/>
  <c r="N739" i="1"/>
  <c r="N740" i="1" s="1"/>
  <c r="M739" i="1"/>
  <c r="M740" i="1" s="1"/>
  <c r="P728" i="1"/>
  <c r="O728" i="1"/>
  <c r="N728" i="1"/>
  <c r="M728" i="1"/>
  <c r="P724" i="1"/>
  <c r="O724" i="1"/>
  <c r="N724" i="1"/>
  <c r="M724" i="1"/>
  <c r="P719" i="1"/>
  <c r="O719" i="1"/>
  <c r="N719" i="1"/>
  <c r="M719" i="1"/>
  <c r="P713" i="1"/>
  <c r="O713" i="1"/>
  <c r="N713" i="1"/>
  <c r="M713" i="1"/>
  <c r="P704" i="1"/>
  <c r="O704" i="1"/>
  <c r="N704" i="1"/>
  <c r="M704" i="1"/>
  <c r="P678" i="1"/>
  <c r="O678" i="1"/>
  <c r="N678" i="1"/>
  <c r="M678" i="1"/>
  <c r="P662" i="1"/>
  <c r="O662" i="1"/>
  <c r="N662" i="1"/>
  <c r="M662" i="1"/>
  <c r="P656" i="1"/>
  <c r="O656" i="1"/>
  <c r="N656" i="1"/>
  <c r="M656" i="1"/>
  <c r="P646" i="1"/>
  <c r="O646" i="1"/>
  <c r="N646" i="1"/>
  <c r="M646" i="1"/>
  <c r="P641" i="1"/>
  <c r="O641" i="1"/>
  <c r="N641" i="1"/>
  <c r="M641" i="1"/>
  <c r="P632" i="1"/>
  <c r="O632" i="1"/>
  <c r="N632" i="1"/>
  <c r="M632" i="1"/>
  <c r="P623" i="1"/>
  <c r="O623" i="1"/>
  <c r="N623" i="1"/>
  <c r="M623" i="1"/>
  <c r="P612" i="1"/>
  <c r="O612" i="1"/>
  <c r="N612" i="1"/>
  <c r="M612" i="1"/>
  <c r="P606" i="1"/>
  <c r="O606" i="1"/>
  <c r="N606" i="1"/>
  <c r="M606" i="1"/>
  <c r="P598" i="1"/>
  <c r="O598" i="1"/>
  <c r="N598" i="1"/>
  <c r="M598" i="1"/>
  <c r="P588" i="1"/>
  <c r="O588" i="1"/>
  <c r="N588" i="1"/>
  <c r="M588" i="1"/>
  <c r="P584" i="1"/>
  <c r="O584" i="1"/>
  <c r="N584" i="1"/>
  <c r="M584" i="1"/>
  <c r="P580" i="1"/>
  <c r="O580" i="1"/>
  <c r="N580" i="1"/>
  <c r="M580" i="1"/>
  <c r="P573" i="1"/>
  <c r="O573" i="1"/>
  <c r="N573" i="1"/>
  <c r="P531" i="1"/>
  <c r="O531" i="1"/>
  <c r="N531" i="1"/>
  <c r="M531" i="1"/>
  <c r="P467" i="1"/>
  <c r="O467" i="1"/>
  <c r="N467" i="1"/>
  <c r="M467" i="1"/>
  <c r="P436" i="1"/>
  <c r="O436" i="1"/>
  <c r="N436" i="1"/>
  <c r="M436" i="1"/>
  <c r="P429" i="1"/>
  <c r="O429" i="1"/>
  <c r="N429" i="1"/>
  <c r="M429" i="1"/>
  <c r="M573" i="1"/>
  <c r="P423" i="1"/>
  <c r="O423" i="1"/>
  <c r="N423" i="1"/>
  <c r="M423" i="1"/>
  <c r="P418" i="1"/>
  <c r="O418" i="1"/>
  <c r="N418" i="1"/>
  <c r="M418" i="1"/>
  <c r="P411" i="1"/>
  <c r="O411" i="1"/>
  <c r="N411" i="1"/>
  <c r="M411" i="1"/>
  <c r="P398" i="1"/>
  <c r="O398" i="1"/>
  <c r="N398" i="1"/>
  <c r="M398" i="1"/>
  <c r="P364" i="1"/>
  <c r="O364" i="1"/>
  <c r="N364" i="1"/>
  <c r="M364" i="1"/>
  <c r="P337" i="1"/>
  <c r="O337" i="1"/>
  <c r="N337" i="1"/>
  <c r="M337" i="1"/>
  <c r="P325" i="1"/>
  <c r="O325" i="1"/>
  <c r="N325" i="1"/>
  <c r="M325" i="1"/>
  <c r="P317" i="1"/>
  <c r="O317" i="1"/>
  <c r="N317" i="1"/>
  <c r="M317" i="1"/>
  <c r="P299" i="1"/>
  <c r="O299" i="1"/>
  <c r="N299" i="1"/>
  <c r="M299" i="1"/>
  <c r="P278" i="1"/>
  <c r="O278" i="1"/>
  <c r="N278" i="1"/>
  <c r="M278" i="1"/>
  <c r="P269" i="1"/>
  <c r="O269" i="1"/>
  <c r="N269" i="1"/>
  <c r="M269" i="1"/>
  <c r="P253" i="1"/>
  <c r="O253" i="1"/>
  <c r="N253" i="1"/>
  <c r="M253" i="1"/>
  <c r="P249" i="1"/>
  <c r="O249" i="1"/>
  <c r="N249" i="1"/>
  <c r="M249" i="1"/>
  <c r="P223" i="1"/>
  <c r="O223" i="1"/>
  <c r="N223" i="1"/>
  <c r="M223" i="1"/>
  <c r="P208" i="1"/>
  <c r="O208" i="1"/>
  <c r="N208" i="1"/>
  <c r="M208" i="1"/>
  <c r="P195" i="1"/>
  <c r="O195" i="1"/>
  <c r="N195" i="1"/>
  <c r="M195" i="1"/>
  <c r="P182" i="1"/>
  <c r="O182" i="1"/>
  <c r="N182" i="1"/>
  <c r="M182" i="1"/>
  <c r="P144" i="1"/>
  <c r="O144" i="1"/>
  <c r="N144" i="1"/>
  <c r="M144" i="1"/>
  <c r="P131" i="1"/>
  <c r="O131" i="1"/>
  <c r="N131" i="1"/>
  <c r="M131" i="1"/>
  <c r="P104" i="1"/>
  <c r="O104" i="1"/>
  <c r="N104" i="1"/>
  <c r="M104" i="1"/>
  <c r="P89" i="1"/>
  <c r="O89" i="1"/>
  <c r="N89" i="1"/>
  <c r="M89" i="1"/>
  <c r="P74" i="1"/>
  <c r="O74" i="1"/>
  <c r="N74" i="1"/>
  <c r="M74" i="1"/>
  <c r="P53" i="1"/>
  <c r="O53" i="1"/>
  <c r="N53" i="1"/>
  <c r="M53" i="1"/>
  <c r="P46" i="1"/>
  <c r="O46" i="1"/>
  <c r="N46" i="1"/>
  <c r="M46" i="1"/>
  <c r="P24" i="1"/>
  <c r="O24" i="1"/>
  <c r="N24" i="1"/>
  <c r="M24" i="1"/>
  <c r="P9" i="1"/>
  <c r="O9" i="1"/>
  <c r="N9" i="1"/>
  <c r="M9" i="1"/>
  <c r="M574" i="1" l="1"/>
  <c r="O574" i="1"/>
  <c r="M196" i="1"/>
  <c r="O196" i="1"/>
  <c r="M424" i="1"/>
  <c r="O424" i="1"/>
  <c r="M663" i="1"/>
  <c r="O663" i="1"/>
  <c r="M729" i="1"/>
  <c r="O729" i="1"/>
  <c r="M779" i="1"/>
  <c r="O779" i="1"/>
  <c r="M806" i="1"/>
  <c r="O806" i="1"/>
  <c r="M817" i="1"/>
  <c r="O817" i="1"/>
  <c r="N196" i="1"/>
  <c r="P196" i="1"/>
  <c r="N424" i="1"/>
  <c r="P424" i="1"/>
  <c r="N574" i="1"/>
  <c r="P574" i="1"/>
  <c r="N663" i="1"/>
  <c r="P663" i="1"/>
  <c r="N729" i="1"/>
  <c r="P729" i="1"/>
  <c r="N779" i="1"/>
  <c r="P779" i="1"/>
  <c r="N806" i="1"/>
  <c r="P806" i="1"/>
  <c r="N817" i="1"/>
  <c r="P817" i="1"/>
  <c r="P819" i="1" l="1"/>
  <c r="O819" i="1"/>
  <c r="M819" i="1"/>
  <c r="N819" i="1"/>
</calcChain>
</file>

<file path=xl/sharedStrings.xml><?xml version="1.0" encoding="utf-8"?>
<sst xmlns="http://schemas.openxmlformats.org/spreadsheetml/2006/main" count="2725" uniqueCount="1494">
  <si>
    <t>Provincia</t>
  </si>
  <si>
    <t>Tramo</t>
  </si>
  <si>
    <t>Inicio</t>
  </si>
  <si>
    <t>Avance Total</t>
  </si>
  <si>
    <t>Obs.</t>
  </si>
  <si>
    <t>BUENOS AIRES</t>
  </si>
  <si>
    <t>3</t>
  </si>
  <si>
    <t>Mantenimiento</t>
  </si>
  <si>
    <t>S/N</t>
  </si>
  <si>
    <t>Pte. S/ El Riachuelo Nicolas Avellaneda y Acc.</t>
  </si>
  <si>
    <t>Nuevo Pte. Pueyrredon y Acc.</t>
  </si>
  <si>
    <t>A001</t>
  </si>
  <si>
    <t>-</t>
  </si>
  <si>
    <t/>
  </si>
  <si>
    <t>33</t>
  </si>
  <si>
    <t>1V03</t>
  </si>
  <si>
    <t>P632</t>
  </si>
  <si>
    <t>Acceso a Banfield - Acceso a Lomas de Zamora</t>
  </si>
  <si>
    <t>Recuperacion Puente Transbordador Nicolas Avellaneda</t>
  </si>
  <si>
    <t>226</t>
  </si>
  <si>
    <t>Reconstrucciones</t>
  </si>
  <si>
    <t>5</t>
  </si>
  <si>
    <t>Av. Mitre</t>
  </si>
  <si>
    <t>Calle 55 (Est. Hudson) - Av. F. Varela (Lim. Part. Quilmes)</t>
  </si>
  <si>
    <t>Repavimentacion y Ensanche Avenida Mitre</t>
  </si>
  <si>
    <t>P66</t>
  </si>
  <si>
    <t>Ameghino - Blaquier</t>
  </si>
  <si>
    <t>Camino del Buen Ayre Tramo I</t>
  </si>
  <si>
    <t>Acc. Oeste - Acc. Barrio 20 de Junio - Pontevedra Prog. 25,55</t>
  </si>
  <si>
    <t>Camino del Buen Ayre Tramo  II</t>
  </si>
  <si>
    <t>Camino del Buen Ayre Tramo III</t>
  </si>
  <si>
    <t>Vs</t>
  </si>
  <si>
    <t>Camino del Buen Ayre Tramo IV</t>
  </si>
  <si>
    <t>7</t>
  </si>
  <si>
    <t>1</t>
  </si>
  <si>
    <t>Intercambiador Ensenada - Av. Del Petróleo</t>
  </si>
  <si>
    <t>Secc. I y II</t>
  </si>
  <si>
    <t>8</t>
  </si>
  <si>
    <t>Autopista Pilar - Pergamino (Tramo: 1B)</t>
  </si>
  <si>
    <t>Autopista Pilar - Pergamino (Tramo: 2)</t>
  </si>
  <si>
    <t>A° Grivas (km 78,13) - A° de Giles (km 104,37)</t>
  </si>
  <si>
    <t>Autopista Pilar - Pergamino (Tramo: 2 B)</t>
  </si>
  <si>
    <t>A° Giles (km 104,37) Pr 25345,62 - Pte s/A° Gomez (km 116,99) Pr 8460</t>
  </si>
  <si>
    <t>Autopista Pilar - Pergamino (Tramo: 3)</t>
  </si>
  <si>
    <t>Pte s/A° Gomez (km 116,99) Pr 8460 - Pte s/A° Cahuane (km 143,10) Pr 34.587</t>
  </si>
  <si>
    <t>Autopista Pilar - Pergamino (Tramo: 4)</t>
  </si>
  <si>
    <t>A° Cahuane (km 143,10) - A° Helves (km 168,76)</t>
  </si>
  <si>
    <t>Autopista Pilar - Pergamino (Tramo: 5)</t>
  </si>
  <si>
    <t>Partido de  Arrecifes A° Helves (km 168,76) - (km 183,76)</t>
  </si>
  <si>
    <t>Autopista Pilar - Pergamino (Tramo: 6 A)</t>
  </si>
  <si>
    <t>Todd - Fontezuela (km 168,76) - (km 198,76)</t>
  </si>
  <si>
    <t>Autopista Pilar - Pergamino (Tramo: 6 B)</t>
  </si>
  <si>
    <t>Todd - Fontezuela (km 198,76) -  (km 213,76)</t>
  </si>
  <si>
    <t>Autopista Pilar - Pergamino (Tramo: 7)</t>
  </si>
  <si>
    <t>Fin Var. por S.A. de Giles - Acc. Carmen de Areco Km. 139,20</t>
  </si>
  <si>
    <t>Variante por San Andres de Giles (Km 98,50 - Km 106,50)</t>
  </si>
  <si>
    <t>R.N. N° 7 - R.P. N° 47</t>
  </si>
  <si>
    <t>Ex. R.N. N° 7 - R.P. N° 47</t>
  </si>
  <si>
    <t>12</t>
  </si>
  <si>
    <t>Planta Zarate</t>
  </si>
  <si>
    <t>A</t>
  </si>
  <si>
    <t>Malla 201 A - Buenos Aires</t>
  </si>
  <si>
    <t>Malla 201 B - Buenos Aires</t>
  </si>
  <si>
    <t>Malla 208 - Buenos Aires</t>
  </si>
  <si>
    <t>Acceso a Colonia Los Alamos - Lte con Rio Negro</t>
  </si>
  <si>
    <t>228</t>
  </si>
  <si>
    <t>Malla 211 - Buenos Aires</t>
  </si>
  <si>
    <t>Malla 234</t>
  </si>
  <si>
    <t>35</t>
  </si>
  <si>
    <t>Malla 116 A</t>
  </si>
  <si>
    <t>Bahia Blanca (Sal.) (Prog. 7,84) - Lte. c/La Pampa (Prog. 125,00)</t>
  </si>
  <si>
    <t>Malla I - 237</t>
  </si>
  <si>
    <t>Rehabilitación y Mantenimiento</t>
  </si>
  <si>
    <t>Malla I - 238</t>
  </si>
  <si>
    <t>Global</t>
  </si>
  <si>
    <t>Seguridad en Concesiones Viales</t>
  </si>
  <si>
    <t>Obras Menores en Concesiones Viales</t>
  </si>
  <si>
    <t>3-205-226-252</t>
  </si>
  <si>
    <t>205-3</t>
  </si>
  <si>
    <t>3-226</t>
  </si>
  <si>
    <t>205</t>
  </si>
  <si>
    <t>Accesos a Puertos de Bahía Blanca</t>
  </si>
  <si>
    <t>Bahia Blanca - Tornquist / Bahia Blanca - Pigüe</t>
  </si>
  <si>
    <t>9</t>
  </si>
  <si>
    <t>Buenos Aires - Rosario</t>
  </si>
  <si>
    <t>Luján - Carlos Casares</t>
  </si>
  <si>
    <t>Bypass Luján</t>
  </si>
  <si>
    <t>P8</t>
  </si>
  <si>
    <t>San Miguel - Pilar</t>
  </si>
  <si>
    <t>Acceso Ricchieri - Puente La Noria</t>
  </si>
  <si>
    <t>RP 1001 / RP 191</t>
  </si>
  <si>
    <t>Vuelta de Obligado - Río Tala / San Pedro - Arrecifes</t>
  </si>
  <si>
    <t>San Pedro - Río Tala / Intersección RN N° 9</t>
  </si>
  <si>
    <t>A-C</t>
  </si>
  <si>
    <t>CATAMARCA</t>
  </si>
  <si>
    <t>60</t>
  </si>
  <si>
    <t>Tinogasta - Lte. c/Chile</t>
  </si>
  <si>
    <t>km 1321,08 - Km 1569,39</t>
  </si>
  <si>
    <t>38</t>
  </si>
  <si>
    <t>Obras de Seguridad</t>
  </si>
  <si>
    <t>Fiambala - Paso San Francisco</t>
  </si>
  <si>
    <t>64</t>
  </si>
  <si>
    <t>Bañado de Ovanta - Limite con Tucuman</t>
  </si>
  <si>
    <t>Bañado de Ovanta</t>
  </si>
  <si>
    <t>C</t>
  </si>
  <si>
    <t>Malla 408 C - Catamarca</t>
  </si>
  <si>
    <t>60-157</t>
  </si>
  <si>
    <t>Malla 408 A</t>
  </si>
  <si>
    <t>38-60</t>
  </si>
  <si>
    <t>Malla 408 B</t>
  </si>
  <si>
    <t>Malla 408 C</t>
  </si>
  <si>
    <t>Malla 441 - Catamarca</t>
  </si>
  <si>
    <t>78</t>
  </si>
  <si>
    <t>Chilecito - Tinogasta</t>
  </si>
  <si>
    <t>Fin de pavimento - Inicio de pavimento</t>
  </si>
  <si>
    <t>CHACO</t>
  </si>
  <si>
    <t>95</t>
  </si>
  <si>
    <t>Acceso Norte y Sur a Villa Angela (Prog. Inic. 1018,83)</t>
  </si>
  <si>
    <t>11</t>
  </si>
  <si>
    <t>Acc. A Cna. Benitez - Margarita Belen, Emp. R.P. Nº 90 - La Leonesa</t>
  </si>
  <si>
    <t>16</t>
  </si>
  <si>
    <t>Paso por Saenz Peña</t>
  </si>
  <si>
    <t>Est. Las Tres Marias - Lte. Chaco/Sgo. Del Estero</t>
  </si>
  <si>
    <t>km. 262 - km. 318,90</t>
  </si>
  <si>
    <t xml:space="preserve">Puente General Belgrano      </t>
  </si>
  <si>
    <t>Cementerio Parque Jazmin (km 1000) - Autodromo (km 1010)</t>
  </si>
  <si>
    <t>89</t>
  </si>
  <si>
    <t>Malla 405 A - Chaco - Santiago del Estero</t>
  </si>
  <si>
    <t>Malla 536- I</t>
  </si>
  <si>
    <t>Malla 541</t>
  </si>
  <si>
    <t>Malla 536 - Chaco</t>
  </si>
  <si>
    <t>Varias</t>
  </si>
  <si>
    <t>Playa de Estacionamiento para Camiones</t>
  </si>
  <si>
    <t>CHUBUT</t>
  </si>
  <si>
    <t>1S40</t>
  </si>
  <si>
    <t>Señalamiento</t>
  </si>
  <si>
    <t>40-260</t>
  </si>
  <si>
    <t>25</t>
  </si>
  <si>
    <t>26 - 40</t>
  </si>
  <si>
    <t>Km. 1822,20 - km. 1842,77</t>
  </si>
  <si>
    <t>260</t>
  </si>
  <si>
    <t>Emp. Ruta Nacional Nº 40 - Limite con Chile</t>
  </si>
  <si>
    <t>ILUMINACION ROTONDA KM. 1456</t>
  </si>
  <si>
    <t>40S</t>
  </si>
  <si>
    <t>1S40-P70</t>
  </si>
  <si>
    <t>El Maiten - Emp. RN Nº 40 (ex 258 - Epuyen )-Acc A Bs As Chico</t>
  </si>
  <si>
    <t>km 6,074 - Km 18,175 (1S40)-Km 0,00 - Km 28,896 (P70)</t>
  </si>
  <si>
    <t>P17</t>
  </si>
  <si>
    <t>Trevelin - Corcovado</t>
  </si>
  <si>
    <t>Sec. I :km. 0 - Km. 26,28 y Acc. a C. Centinela (Km. 15,24-Km. 20,96)</t>
  </si>
  <si>
    <t>3-P4</t>
  </si>
  <si>
    <t>Puerto Madryn - Trelew (2da. Calzada y Acceso a Puerto Madryn)</t>
  </si>
  <si>
    <t>RNN° A010 (Acc a Pto Madryn) - Rotonda Norte a Trelew</t>
  </si>
  <si>
    <t>Puente s/ Arroyo Verde (km 1307,15)</t>
  </si>
  <si>
    <t>40</t>
  </si>
  <si>
    <t>Malla 113 -Chubut</t>
  </si>
  <si>
    <t>Malla 107 A - Chubut</t>
  </si>
  <si>
    <t>Acceso Malaspina - prog. 1817,55</t>
  </si>
  <si>
    <t>3-26</t>
  </si>
  <si>
    <t>Malla 107 B - Chubut</t>
  </si>
  <si>
    <t>Malla 630 - I</t>
  </si>
  <si>
    <t>Malla 634</t>
  </si>
  <si>
    <t>26-40</t>
  </si>
  <si>
    <t>Malla 635</t>
  </si>
  <si>
    <t>259-40</t>
  </si>
  <si>
    <t>Malla 632</t>
  </si>
  <si>
    <t xml:space="preserve"> 26</t>
  </si>
  <si>
    <t>Malla 107 B</t>
  </si>
  <si>
    <t>Accesos a Puerto Madryn</t>
  </si>
  <si>
    <t>Accesos a Trelew</t>
  </si>
  <si>
    <t>259</t>
  </si>
  <si>
    <t>Trevelin - Paso Intl. Futaleufú</t>
  </si>
  <si>
    <t>Puerto Madryn - Trelew</t>
  </si>
  <si>
    <t>CORDOBA</t>
  </si>
  <si>
    <t>158</t>
  </si>
  <si>
    <t>Puente sobre Rio Dos Rios</t>
  </si>
  <si>
    <t>Puente sobre Rio Los Mistoles</t>
  </si>
  <si>
    <t>Variante paso por Villa Maria</t>
  </si>
  <si>
    <t>Autopista Rosario-Cordoba</t>
  </si>
  <si>
    <t>Prog. 670,07</t>
  </si>
  <si>
    <t>Puente s/Rio San Antonio en Carlos Paz</t>
  </si>
  <si>
    <t>19</t>
  </si>
  <si>
    <t>Autopista Santa Fe - San Francisco</t>
  </si>
  <si>
    <t>PS N° 397</t>
  </si>
  <si>
    <t>Emp. R.N. N° 13 -  KM. 17</t>
  </si>
  <si>
    <t>20-148</t>
  </si>
  <si>
    <t>9-60</t>
  </si>
  <si>
    <t>San Francisco - Las Varillas</t>
  </si>
  <si>
    <t>Km. 0.00 - Km. 34,11</t>
  </si>
  <si>
    <t>Malla 212 - Cordoba</t>
  </si>
  <si>
    <t>Malla 230</t>
  </si>
  <si>
    <t>AU009</t>
  </si>
  <si>
    <t>Malla 235</t>
  </si>
  <si>
    <t>Emp. R.N.Nº A012 - Prog. 498,68 ( Bell Ville)</t>
  </si>
  <si>
    <t>1 V 09</t>
  </si>
  <si>
    <t>Malla 236</t>
  </si>
  <si>
    <t>Bell Ville - Pilar</t>
  </si>
  <si>
    <t>Malla III -  204</t>
  </si>
  <si>
    <t>Malla III - 207</t>
  </si>
  <si>
    <t>A005</t>
  </si>
  <si>
    <t>Obras de Refuerzo de Infra en RN N° A005 (Corredor Vial VIII)</t>
  </si>
  <si>
    <t>36</t>
  </si>
  <si>
    <t>San Francisco - Río Cuarto</t>
  </si>
  <si>
    <t>Villa María - Gral. Deheza</t>
  </si>
  <si>
    <t>Gral. Deheza - Rio Cuarto</t>
  </si>
  <si>
    <t>A019</t>
  </si>
  <si>
    <t>Circunvalación Río Cuarto</t>
  </si>
  <si>
    <t>CORRIENTES</t>
  </si>
  <si>
    <t>119</t>
  </si>
  <si>
    <t>Alcantarilla Transversal Km 70,61</t>
  </si>
  <si>
    <t>Km 70,61 - Km 109,38</t>
  </si>
  <si>
    <t>118</t>
  </si>
  <si>
    <t>Emp. Ruta Provincial N° 5 - Emp. Ruta Nacional N° 12</t>
  </si>
  <si>
    <t>117</t>
  </si>
  <si>
    <t>Gualeguaychu - Paso de los Libres</t>
  </si>
  <si>
    <t>La Paz - Esquina (Obra faltante puentes)</t>
  </si>
  <si>
    <t>A°Curupi-Bzo.Guayquiraro-R.Guayquiraro-A°Carumbe - km646/km648</t>
  </si>
  <si>
    <t>Prog. 735,68</t>
  </si>
  <si>
    <t>123</t>
  </si>
  <si>
    <t>Malla 507 - Corrientes</t>
  </si>
  <si>
    <t>Emp. RNN° 14 - km 139</t>
  </si>
  <si>
    <t>Malla 532</t>
  </si>
  <si>
    <t>14</t>
  </si>
  <si>
    <t>Malla 534 -  Corrientes</t>
  </si>
  <si>
    <t>Guaivirai - Cuay Grande</t>
  </si>
  <si>
    <t>14-122-123</t>
  </si>
  <si>
    <t>Malla 501 - Corrientes - Yapeyu</t>
  </si>
  <si>
    <t>12 - 123</t>
  </si>
  <si>
    <t>Malla 535</t>
  </si>
  <si>
    <t>14-120</t>
  </si>
  <si>
    <t>Malla 503 -  Corrientes</t>
  </si>
  <si>
    <t>14 - 122 - 123</t>
  </si>
  <si>
    <t>Malla 501</t>
  </si>
  <si>
    <t>Malla 534</t>
  </si>
  <si>
    <t>Travesía urbana de Corrientes</t>
  </si>
  <si>
    <t>ENTRE RIOS</t>
  </si>
  <si>
    <t>131</t>
  </si>
  <si>
    <t>Emp. Ruta Nacional N°12 - Emp. Ruta Provincial N°11</t>
  </si>
  <si>
    <t>A° Alcaraz - A° Feliciano</t>
  </si>
  <si>
    <t>558,00 - 578,00</t>
  </si>
  <si>
    <t>578,00 - 593,00</t>
  </si>
  <si>
    <t>Cerrito - Emp. RNN° 127</t>
  </si>
  <si>
    <t>127</t>
  </si>
  <si>
    <t>Federal - Miñones</t>
  </si>
  <si>
    <t>La Hierra - Lte. c/ Corrientes</t>
  </si>
  <si>
    <t>18</t>
  </si>
  <si>
    <t>Tramo II: Int. R.P. Nº 32 - Int. R.P. Nº 6</t>
  </si>
  <si>
    <t>Colectoras Pavimentadas 67 + 750 - Int. RPN° 20 (135 + 600)</t>
  </si>
  <si>
    <t>Int. R.P.N º 20  - Aº Sandoval</t>
  </si>
  <si>
    <t>12-131</t>
  </si>
  <si>
    <t xml:space="preserve">Malla 513 B - Entre Rios               </t>
  </si>
  <si>
    <t>12-18</t>
  </si>
  <si>
    <t>Malla 533 - Entre Rios</t>
  </si>
  <si>
    <t>Malla 506</t>
  </si>
  <si>
    <t>Malla 502 -  Entre Rios</t>
  </si>
  <si>
    <t>130</t>
  </si>
  <si>
    <t>Malla 510 - Entre Rios</t>
  </si>
  <si>
    <t>12-136</t>
  </si>
  <si>
    <t>Malla 509</t>
  </si>
  <si>
    <t>Malla 513 C</t>
  </si>
  <si>
    <t>Ceibas - Paraná (Acceso sur Paraná)</t>
  </si>
  <si>
    <t>FORMOSA</t>
  </si>
  <si>
    <t>86</t>
  </si>
  <si>
    <t>95 y 86</t>
  </si>
  <si>
    <t>V. G. Güemes - P.C. Zalazar</t>
  </si>
  <si>
    <t>V. G. Güemes - San Martin</t>
  </si>
  <si>
    <t>San Martin - P.C. Salazar</t>
  </si>
  <si>
    <t>34</t>
  </si>
  <si>
    <t>11-A011</t>
  </si>
  <si>
    <t>Corredor 28</t>
  </si>
  <si>
    <t>Posta Cambio Zalazar - el Remanso</t>
  </si>
  <si>
    <t>Rotonda Cruz del Norte - Rotonda Virgen del Carmen</t>
  </si>
  <si>
    <t>Tatane (Km. 1140) - Km. 1160</t>
  </si>
  <si>
    <t>81</t>
  </si>
  <si>
    <t xml:space="preserve">Malla 505 - Formosa </t>
  </si>
  <si>
    <t>Malla 531</t>
  </si>
  <si>
    <t>Emp. R.N. N° 11 - Emp. R.N. N° 22 / Emp. R.N. N° 95 - Fin Pavimento</t>
  </si>
  <si>
    <t>Malla 540</t>
  </si>
  <si>
    <t>Malla 542</t>
  </si>
  <si>
    <t>11 - A011</t>
  </si>
  <si>
    <t>Malla 544</t>
  </si>
  <si>
    <t>INTERPROVINCIAL</t>
  </si>
  <si>
    <t>Señalamiento Horizontal Zona Litoral  - Fase II</t>
  </si>
  <si>
    <t>Bs As (parcial), Entre Rios, Corrientes, Misiones, Chaco, Sta Fe (parcial)</t>
  </si>
  <si>
    <t>Señalamiento Horizontal Zona Centro - Fase II</t>
  </si>
  <si>
    <t>Mendoza, San Juan, San Luis, Córdoba (parcial), La Pampa (parcial), Bs As (parcial)</t>
  </si>
  <si>
    <t>Zona Centro</t>
  </si>
  <si>
    <t>Zona Norte</t>
  </si>
  <si>
    <t>Cordoba, Tucuman, Salta, Jujuy, Santa Fe, La Rioja, Catamarca y Santiago Del Estero</t>
  </si>
  <si>
    <t>Colocación de Defensas y Terminales ABC en BS AS, CÓRDOBA Y SANTA FE</t>
  </si>
  <si>
    <t>Colocación de Defensas y Terminales ABC</t>
  </si>
  <si>
    <t>MENDOZA, SAN JUAN, SAN LUIS  y LA RIOJA</t>
  </si>
  <si>
    <t>TUCUMAN, SALTA, JUJUY, CATAMARCA, STGO DEL ESTERO y CHACO</t>
  </si>
  <si>
    <t>LA PAMPA, DEL CHUBUT, SANTA CRUZ</t>
  </si>
  <si>
    <t>CORRIENTES, ENTRE RÍOS, MISIONES y FORMOSA</t>
  </si>
  <si>
    <t>NEUQUÉN, BAHÍA BLANCA y RÍO NEGRO</t>
  </si>
  <si>
    <t>Malla 545</t>
  </si>
  <si>
    <t>34 - 50</t>
  </si>
  <si>
    <t>Malla 406</t>
  </si>
  <si>
    <t>Malla 431 B</t>
  </si>
  <si>
    <t>22</t>
  </si>
  <si>
    <t>188</t>
  </si>
  <si>
    <t>Obras de Refuerzo de Infraestructura (Corredor Vial II)</t>
  </si>
  <si>
    <t>5/188</t>
  </si>
  <si>
    <t>Obras de Seguridad en Corredor Vial IV</t>
  </si>
  <si>
    <t>18-19-34-38</t>
  </si>
  <si>
    <t>11/A009/AU009/193</t>
  </si>
  <si>
    <t>Obras de Mantenimiento en el Corredor Vial N°5</t>
  </si>
  <si>
    <t>A9-A012-RN9</t>
  </si>
  <si>
    <t>Obras de Seguridad en Corredor Vial VI</t>
  </si>
  <si>
    <t>12-16</t>
  </si>
  <si>
    <t>Obras de Refuerzo de Infraestructura en RN N° 34 (Corredor Vial VII)</t>
  </si>
  <si>
    <t>34 - 9</t>
  </si>
  <si>
    <t>Lte. Corrientes/Chaco - Makalle.</t>
  </si>
  <si>
    <t>Distribuidor Acceso a Barranqueras</t>
  </si>
  <si>
    <t>JUJUY</t>
  </si>
  <si>
    <t>Tumbaya - La Quiaca</t>
  </si>
  <si>
    <t>Emp. R.N. Nº 52 (KM. 1,752,23) - Acc. a la Quiaca (KM. 1971,62)</t>
  </si>
  <si>
    <t>52</t>
  </si>
  <si>
    <t>Variante Purmamarca (Km. 3,6 - Km. 6,02)</t>
  </si>
  <si>
    <t>Humahuaca - Emp. R.P. Nº 79</t>
  </si>
  <si>
    <t>Esq. Blancas - Aº Agua Chica</t>
  </si>
  <si>
    <t>Tras Cruces - Cangregillos</t>
  </si>
  <si>
    <t>Lumara - Abra Pampa - Abra Pampa - Aº Chinaito</t>
  </si>
  <si>
    <t>Límite Salta/Jujuy - Susques</t>
  </si>
  <si>
    <t>Quebrada de Mal Paso (km 113,44) - Km 125.</t>
  </si>
  <si>
    <t>San Pedro - Calilegua (Pte. S/Rio San Lorenzo)</t>
  </si>
  <si>
    <t>Prog. 1245,5</t>
  </si>
  <si>
    <t>Lte. Con salta - Emp. R.N. N° 66</t>
  </si>
  <si>
    <t>Pte. Sobre Rio los Alisos - Acc. (Km. 1681,55)</t>
  </si>
  <si>
    <t>Tilcara - Humahuaca: Pte. S/Rio Yacoraite I y II</t>
  </si>
  <si>
    <t>P83</t>
  </si>
  <si>
    <t>Emp.R.N.N° 34 - Valle Grande</t>
  </si>
  <si>
    <t>Pr 0,000 - Abra Cañas ( verificar )</t>
  </si>
  <si>
    <t>66</t>
  </si>
  <si>
    <t>Emp. Ruta Nacional Nº 9 - Emp. Ruta Nacional Nº 34</t>
  </si>
  <si>
    <t>Vinculación Colectoras Izquierda y Derecha c/Acceso a San Salvador de Jujuy</t>
  </si>
  <si>
    <t>34-66-1V66</t>
  </si>
  <si>
    <t>Vs.</t>
  </si>
  <si>
    <t>Construcción de puente s/Río Grande</t>
  </si>
  <si>
    <t>LA PAMPA</t>
  </si>
  <si>
    <t>151</t>
  </si>
  <si>
    <t>154</t>
  </si>
  <si>
    <t>Emp. R.N. N° 35 - Emp. R.P. N° 18 / Km. 0,00 - Km. 66,50 (S1)</t>
  </si>
  <si>
    <t>143</t>
  </si>
  <si>
    <t>II a: km 58,70 y II b: (Parcial) Km 0,00 - Km 11,077</t>
  </si>
  <si>
    <t>Malla 116 B - La Pampa</t>
  </si>
  <si>
    <t>35-188</t>
  </si>
  <si>
    <t>152-143</t>
  </si>
  <si>
    <t>143-151-V143</t>
  </si>
  <si>
    <t>Malla 132 - La Pampa</t>
  </si>
  <si>
    <t>Malla 137</t>
  </si>
  <si>
    <t>143-152</t>
  </si>
  <si>
    <t>Malla 104</t>
  </si>
  <si>
    <t>El Carancho - Chacharramendi / Emp. R.N.N° 35 - El Carancho</t>
  </si>
  <si>
    <t>Malla 116 B</t>
  </si>
  <si>
    <t>PK 146 - Emp. RP 18 (-0,5 km)</t>
  </si>
  <si>
    <t>Malla 117 A</t>
  </si>
  <si>
    <t>35 - 188</t>
  </si>
  <si>
    <t>Malla 117 B</t>
  </si>
  <si>
    <t>152</t>
  </si>
  <si>
    <t>Int. R.N. 143 - Puelches</t>
  </si>
  <si>
    <t>Winifreda - Castex</t>
  </si>
  <si>
    <t>LA RIOJA</t>
  </si>
  <si>
    <t>40-79-76-78</t>
  </si>
  <si>
    <t>Tramos Varios</t>
  </si>
  <si>
    <t>40-76</t>
  </si>
  <si>
    <t>Emp. Av. Almonacid - Emp. R.P. Nº 9</t>
  </si>
  <si>
    <t>40(N)</t>
  </si>
  <si>
    <t>La Tucumanesa - Sañogasta</t>
  </si>
  <si>
    <t>I y II (km 485 - Km 522)</t>
  </si>
  <si>
    <t>75</t>
  </si>
  <si>
    <t>La Padercita - Dique Los Sauces</t>
  </si>
  <si>
    <t>73</t>
  </si>
  <si>
    <t>Anguinan - Emp. RNN° 75  (Los Cajones - Anguinan)</t>
  </si>
  <si>
    <t>Sección III Pampa de La Viuda - KM. 21,60</t>
  </si>
  <si>
    <t>Anguinan - Emp. RNN° 75 (Los Cajones - Anguinan)</t>
  </si>
  <si>
    <t>Sección II km. 21,60 - km. 18,828</t>
  </si>
  <si>
    <t>Km. 3858 - Km. 3871</t>
  </si>
  <si>
    <t>79-141</t>
  </si>
  <si>
    <t>Malla 311</t>
  </si>
  <si>
    <t>40-60-75</t>
  </si>
  <si>
    <t>Malla 403</t>
  </si>
  <si>
    <t>76-150</t>
  </si>
  <si>
    <t>Malla 308</t>
  </si>
  <si>
    <t>38-79</t>
  </si>
  <si>
    <t>38-74</t>
  </si>
  <si>
    <t>Malla 303</t>
  </si>
  <si>
    <t>74-40</t>
  </si>
  <si>
    <t>Malla 309</t>
  </si>
  <si>
    <t>MENDOZA</t>
  </si>
  <si>
    <t>142 - 40 - 7</t>
  </si>
  <si>
    <t>Club Ing. Balloffet - Emp. R.N.N° 146</t>
  </si>
  <si>
    <t>Puente sobre Arroyo Seco</t>
  </si>
  <si>
    <t>San Martïn - Mendoza - Acceso Este Ciudad de Mendoza</t>
  </si>
  <si>
    <t>Prog. 336,20</t>
  </si>
  <si>
    <t>Acceso Este a Mendoza</t>
  </si>
  <si>
    <t>El Sosneado - Pareditas (I)</t>
  </si>
  <si>
    <t>El Sosneado - La Jaula</t>
  </si>
  <si>
    <t>El Sosneado - Pareditas (II)</t>
  </si>
  <si>
    <t>Gral Alvear - Malargue</t>
  </si>
  <si>
    <t>Sección I: Soitué - Emp. RPN° 21,00</t>
  </si>
  <si>
    <t>145</t>
  </si>
  <si>
    <t>Bardas Blancas - Hito Pehuenche</t>
  </si>
  <si>
    <t>Acc. a Cajon Grande - Lte. c/Chile (km 0 - km 13,6)</t>
  </si>
  <si>
    <t>Bardas Blancas - Las Loicas</t>
  </si>
  <si>
    <t>Malla 330 - Mendoza</t>
  </si>
  <si>
    <t>143-144-146</t>
  </si>
  <si>
    <t>Malla 312 - Mendoza</t>
  </si>
  <si>
    <t>Malla 313 A</t>
  </si>
  <si>
    <t>143-40S</t>
  </si>
  <si>
    <t>Malla 313 B - Mendoza</t>
  </si>
  <si>
    <t>Tunuyan (PR 81,80) - Emp. RNN° 143 (PR 121,65)</t>
  </si>
  <si>
    <t>40 - 144</t>
  </si>
  <si>
    <t>Malla 334 - Mendoza</t>
  </si>
  <si>
    <t>Malargüe (km. 2946,49) - el Sosneado (Km. 2998,04) y Emp. Ex. R.N. N° 40 (Salinas) - El Sosneado</t>
  </si>
  <si>
    <t>Malla 314</t>
  </si>
  <si>
    <t>Malla 312</t>
  </si>
  <si>
    <t>143-40</t>
  </si>
  <si>
    <t>Malla 313 B</t>
  </si>
  <si>
    <t>Malla 313 A - Mendoza</t>
  </si>
  <si>
    <t>Autopista R.N. Nº 7 de Los Andes</t>
  </si>
  <si>
    <t>Variante Uspallata</t>
  </si>
  <si>
    <t>Túneles Libertadores y Caracoles</t>
  </si>
  <si>
    <t>Potrerillos - Uspallata</t>
  </si>
  <si>
    <t>Uspallata - Las Cuevas</t>
  </si>
  <si>
    <t>Ranquil Norte - La Pasarela</t>
  </si>
  <si>
    <t>149</t>
  </si>
  <si>
    <t>146</t>
  </si>
  <si>
    <t>Monte Coman - San Rafael R.N. Nº 143</t>
  </si>
  <si>
    <t>Km. 353,63</t>
  </si>
  <si>
    <t>MISIONES</t>
  </si>
  <si>
    <t>101</t>
  </si>
  <si>
    <t>Colocación de barandas metálicas de defensa</t>
  </si>
  <si>
    <t>Prog. 1116,40 - Prog. 1127,42</t>
  </si>
  <si>
    <t>P19</t>
  </si>
  <si>
    <t>Wanda - Deseado</t>
  </si>
  <si>
    <t>Arroyo Grande - Deseado</t>
  </si>
  <si>
    <t>Dos de Mayo - San Pedro</t>
  </si>
  <si>
    <t>Seccion IV (El Alcazar - Dos de Mayo)</t>
  </si>
  <si>
    <t>Prog. 1056,00- 1090,00</t>
  </si>
  <si>
    <t>Avda. Las Palmeras - Avenida Juan Domingo Peron en Posadas (Colectora)</t>
  </si>
  <si>
    <t>Acc. A Aerop Pto. Iguazu - Andresito</t>
  </si>
  <si>
    <t>Mejoramiento RN 101</t>
  </si>
  <si>
    <t>Empalme Ruta Provincial Nº 3 (Cerro Cora) - San Ignacio</t>
  </si>
  <si>
    <t>Malla 504 - Misiones</t>
  </si>
  <si>
    <t>Lte. c/Corrientes - Campo Grande</t>
  </si>
  <si>
    <t>Malla 539</t>
  </si>
  <si>
    <t>Lte. c/ Corrientes - Campo Grande</t>
  </si>
  <si>
    <t>NEUQUEN</t>
  </si>
  <si>
    <t>242-40</t>
  </si>
  <si>
    <t>TFO Neuquen - Convenio 14</t>
  </si>
  <si>
    <t>Km. 1217,86 - Km. 1237,00</t>
  </si>
  <si>
    <t>40-242</t>
  </si>
  <si>
    <t>Zapala - Las Lajas</t>
  </si>
  <si>
    <t>242</t>
  </si>
  <si>
    <t>1V22</t>
  </si>
  <si>
    <t>Corredor del Comahue</t>
  </si>
  <si>
    <t>Tercer Puente Neuquen - Cipolletti</t>
  </si>
  <si>
    <t>Emp. R.N. Nº 40 - Limite con Chile</t>
  </si>
  <si>
    <t>Aduana - Limite con Chile</t>
  </si>
  <si>
    <t>Bajada del Agrio - Chos Malal</t>
  </si>
  <si>
    <t>234</t>
  </si>
  <si>
    <t>Urbano Zapala</t>
  </si>
  <si>
    <t>Plottier - Arroyito</t>
  </si>
  <si>
    <t>Malla 111 - Neuquen</t>
  </si>
  <si>
    <t>231-237-40S</t>
  </si>
  <si>
    <t>Malla 133</t>
  </si>
  <si>
    <t>22-237</t>
  </si>
  <si>
    <t>Malla 106 - Neuquen</t>
  </si>
  <si>
    <t>Plottier - Arroyito / Arroyito - A° La Teresa</t>
  </si>
  <si>
    <t>Malla 130 - Neuquen</t>
  </si>
  <si>
    <t>Rinconada - Zapala</t>
  </si>
  <si>
    <t>Arroyito - Acceso a Zapala</t>
  </si>
  <si>
    <t>40-231-237</t>
  </si>
  <si>
    <t>Malla 109</t>
  </si>
  <si>
    <t>237- 234</t>
  </si>
  <si>
    <t>Malla 131</t>
  </si>
  <si>
    <t>237</t>
  </si>
  <si>
    <t>Malla 106</t>
  </si>
  <si>
    <t>RP 7/ RP 1</t>
  </si>
  <si>
    <t>Circunvalación Villa Angostura</t>
  </si>
  <si>
    <t>Neuquén - Dique Ballester</t>
  </si>
  <si>
    <t>PAIS</t>
  </si>
  <si>
    <t>Nacional</t>
  </si>
  <si>
    <t>B</t>
  </si>
  <si>
    <t>Señalamiento Horizontal</t>
  </si>
  <si>
    <t>Obras de Emergencia Menores</t>
  </si>
  <si>
    <t>Obras Menores de Seguridad Vial</t>
  </si>
  <si>
    <t>Obras Menores de Conservacion Mejorativa</t>
  </si>
  <si>
    <t>Convenios con Provincias y Municipios</t>
  </si>
  <si>
    <t>Rehabilitaciones Menores</t>
  </si>
  <si>
    <t>RIO NEGRO</t>
  </si>
  <si>
    <t>23-22-250-151-1s40</t>
  </si>
  <si>
    <t>22-23-250-232-1S40</t>
  </si>
  <si>
    <t>Obra de Señalamiento Vertical (Río Negro)</t>
  </si>
  <si>
    <t>1s40</t>
  </si>
  <si>
    <t>Km. 859,80</t>
  </si>
  <si>
    <t>23</t>
  </si>
  <si>
    <t>Musters - Los Menucos (Sierra Colorada)</t>
  </si>
  <si>
    <t>Km. 222,80</t>
  </si>
  <si>
    <t>Musters - Ramos Mejía</t>
  </si>
  <si>
    <t>Pte. S/A° Yamiave (Km. 137)</t>
  </si>
  <si>
    <t>Valcheta - Pilcaniyeu</t>
  </si>
  <si>
    <t>Los Menucos - Maquinchao km 269 - Km 340</t>
  </si>
  <si>
    <t>Jacobacci - Comallo km 0 - Km 45</t>
  </si>
  <si>
    <t>Ing Jacobacci - Comallo</t>
  </si>
  <si>
    <t>Comallo - Pilcaniyeu Viejo</t>
  </si>
  <si>
    <t>Chichinales - Cipolletti</t>
  </si>
  <si>
    <t>Chichinales- Cipolletti</t>
  </si>
  <si>
    <t>251</t>
  </si>
  <si>
    <t>General Conesa - Acc. A San Antonio Oeste</t>
  </si>
  <si>
    <t>251-3</t>
  </si>
  <si>
    <t>San Antonio Oeste - Lte. c/Chubut</t>
  </si>
  <si>
    <t>Secc IV: km. 1242,00 a km 1304,00</t>
  </si>
  <si>
    <t>A026</t>
  </si>
  <si>
    <t>Emp. RN N°3 - Acc. San Antonio Oeste</t>
  </si>
  <si>
    <t>RN N° 3 y RN N° 51 - San Antonio Oeste</t>
  </si>
  <si>
    <t>22-250</t>
  </si>
  <si>
    <t>Malla 108 B - Rio Negro</t>
  </si>
  <si>
    <t>Emp. RN N°251 - Chimpay / Pomona - Emp. RNN°22</t>
  </si>
  <si>
    <t>3-A026-A025</t>
  </si>
  <si>
    <t>Malla 120 - Buenos Aires - Rio Negro</t>
  </si>
  <si>
    <t>Malla 114</t>
  </si>
  <si>
    <t>Malla 140</t>
  </si>
  <si>
    <t>22 - 151</t>
  </si>
  <si>
    <t>Malla 103</t>
  </si>
  <si>
    <t>250</t>
  </si>
  <si>
    <t>Malla 123 B</t>
  </si>
  <si>
    <t>Gral Conesa km. 111,27 - Pomona Km. 259,74</t>
  </si>
  <si>
    <t>SALTA</t>
  </si>
  <si>
    <t>40-51</t>
  </si>
  <si>
    <t>Molinos - Abra del Acay</t>
  </si>
  <si>
    <t>km 4454,00 - km 4601,00</t>
  </si>
  <si>
    <t>9-34</t>
  </si>
  <si>
    <t>Paso por Metan</t>
  </si>
  <si>
    <t>Gral. Mosconi - Lte. C/ Bolivia</t>
  </si>
  <si>
    <t>Km. 1453 - Km. 1488</t>
  </si>
  <si>
    <t>51</t>
  </si>
  <si>
    <t>Muñano - San Antonio de los Cobres</t>
  </si>
  <si>
    <t>50</t>
  </si>
  <si>
    <t>Pichanal - San Ramon de la Nueva Oran</t>
  </si>
  <si>
    <t>Campo Quijano - Chorrillos</t>
  </si>
  <si>
    <t>51-68</t>
  </si>
  <si>
    <t>Malla 401 B - Salta</t>
  </si>
  <si>
    <t>El Aybal - Campo Quijano / Talapampa - Rio Ancho (Pte)</t>
  </si>
  <si>
    <t>40N-68</t>
  </si>
  <si>
    <t>Malla 401 A - Salta</t>
  </si>
  <si>
    <t>34-50</t>
  </si>
  <si>
    <t>Malla 406 - Salta - Jujuy</t>
  </si>
  <si>
    <t>Malla 434</t>
  </si>
  <si>
    <t>Malla 439</t>
  </si>
  <si>
    <t>Corredor del NOA</t>
  </si>
  <si>
    <t>Roque Saenz Peña - Salta</t>
  </si>
  <si>
    <t>El Quebrachal - El Tunal</t>
  </si>
  <si>
    <t>El Tunal - Int. RN 9/34</t>
  </si>
  <si>
    <t>SAN JUAN</t>
  </si>
  <si>
    <t>A014</t>
  </si>
  <si>
    <t>223,27 - 236,11</t>
  </si>
  <si>
    <t>4,91 - 9,74</t>
  </si>
  <si>
    <t>Las Flores - Iglesias</t>
  </si>
  <si>
    <t>San Roque - Huaco (obras faltantes)</t>
  </si>
  <si>
    <t>Prog. 0 - Prog. 41,530</t>
  </si>
  <si>
    <t>ExRP414</t>
  </si>
  <si>
    <t>Variante Quebrada de Las Burras - Secc III</t>
  </si>
  <si>
    <t>Emp. RPNº 436 (Quebr.de Las Burras) - Emp. RPNº 12 (Pachaco-Pte.S/Rio San Juan)</t>
  </si>
  <si>
    <t>150</t>
  </si>
  <si>
    <t>Barreal - Uspallata</t>
  </si>
  <si>
    <t>El Leoncito - Lim con Mendoza - Secc I y II y Acc Pque Nac El Leoncito</t>
  </si>
  <si>
    <t>Las Flores - Lte. Internacional con Chile</t>
  </si>
  <si>
    <t>20</t>
  </si>
  <si>
    <t>Av de Circunv. De San Juan - Albardon</t>
  </si>
  <si>
    <t>km 3465,61 - Km 3471 (Pte s/Rio San Juan)</t>
  </si>
  <si>
    <t>Villa Aberastain - San Juan</t>
  </si>
  <si>
    <t>Calle 8 (KM. 3452) - Calle 5 (KM. 3456)</t>
  </si>
  <si>
    <t>20 - 141</t>
  </si>
  <si>
    <t>Malla 302 - San Juan</t>
  </si>
  <si>
    <t>Lte. c/San Luis - San Juan / Lte. c/La Rioja - Emp. RNN° 20</t>
  </si>
  <si>
    <t>Malla 339</t>
  </si>
  <si>
    <t>20-141</t>
  </si>
  <si>
    <t>Malla 302</t>
  </si>
  <si>
    <t>Lte.c/San Luis (km. 413,61) - A/A Av. Circ. (A014) S.Juan (km. 580,78)</t>
  </si>
  <si>
    <t>141</t>
  </si>
  <si>
    <t>Malla 340</t>
  </si>
  <si>
    <t>Lim. c/La Rioja - Emp. R.N. Nº 20 (Caucete)</t>
  </si>
  <si>
    <t>Lte. Mendoza/San Juan - Int. Calle 8</t>
  </si>
  <si>
    <t>San Juan - SJ Jáchal</t>
  </si>
  <si>
    <t>Albardón - Talacasto</t>
  </si>
  <si>
    <t>Iglesia - Agua Negra</t>
  </si>
  <si>
    <t>Las Flores - Peñasquito</t>
  </si>
  <si>
    <t>SAN LUIS</t>
  </si>
  <si>
    <t>20-79</t>
  </si>
  <si>
    <t>Obra Puntual de Seguridad Vial</t>
  </si>
  <si>
    <t>146 - Ex 147</t>
  </si>
  <si>
    <t>148</t>
  </si>
  <si>
    <t>7 - 8</t>
  </si>
  <si>
    <t>Km. 677,01 - Km. 692,80; km.693,78 - km. 722,95</t>
  </si>
  <si>
    <t>Emp. Ruta Provincial N° 5 B - Emp. Ruta Nacional N° 79 (Quines)</t>
  </si>
  <si>
    <t>146-147</t>
  </si>
  <si>
    <t xml:space="preserve">Malla 301 - San Luis      </t>
  </si>
  <si>
    <t>Malla 305 - San Luis - Mendoza</t>
  </si>
  <si>
    <t>Emp R.N. N° 7 - Pte sobre Rio Diamante</t>
  </si>
  <si>
    <t>Malla 307</t>
  </si>
  <si>
    <t>Malla 129</t>
  </si>
  <si>
    <t>Acc.a Quetrequen - Acc. A la Localidad Union</t>
  </si>
  <si>
    <t>146 - 147</t>
  </si>
  <si>
    <t>Malla 301</t>
  </si>
  <si>
    <t>20 - 79</t>
  </si>
  <si>
    <t>Travesía Urbana Villa Mercedes</t>
  </si>
  <si>
    <t>SANTA CRUZ</t>
  </si>
  <si>
    <t>281-288-293</t>
  </si>
  <si>
    <t>TFO Santa Cruz -Convenio 14</t>
  </si>
  <si>
    <t>3-40-281-288-293</t>
  </si>
  <si>
    <t>TFO - Convenio 15</t>
  </si>
  <si>
    <t>Prog. 100,00 - Prog. 125,51</t>
  </si>
  <si>
    <t>Salida Rio Gallego - Lte.Internacional c/ Chile</t>
  </si>
  <si>
    <t>Prog. 2618,00 - Prog. 2659,00</t>
  </si>
  <si>
    <t>S/N°</t>
  </si>
  <si>
    <t>Ruta Parque Nacional Los Glaciares</t>
  </si>
  <si>
    <t>Acc. Portal Parque Nacional Los Glaciares - Miradores</t>
  </si>
  <si>
    <t>Seccion I: Tres Lagos - km 50</t>
  </si>
  <si>
    <t>Bajo Caracoles - Tres Lagos</t>
  </si>
  <si>
    <t>SANTA FE</t>
  </si>
  <si>
    <t>A007</t>
  </si>
  <si>
    <t>A007 Y 11</t>
  </si>
  <si>
    <t>0,00 - 7,36 / 464,59 - 490,90</t>
  </si>
  <si>
    <t>178</t>
  </si>
  <si>
    <t>177,27 - 205,48</t>
  </si>
  <si>
    <t>Emp. R.P. Nº 286 - Lte. C/Chaco</t>
  </si>
  <si>
    <t>Secc. II km. 912,02 - 941,20</t>
  </si>
  <si>
    <t>A008</t>
  </si>
  <si>
    <t>Av. Pellegrini (Autopista Rosario-Cordoba) - Av. San Martin (Tramo A)</t>
  </si>
  <si>
    <t>km 10,125 - km 20,846</t>
  </si>
  <si>
    <t>Autopista Rosario - Cordoba</t>
  </si>
  <si>
    <t>Rosario - Santa Fe (Pte. S/Aº Colastine)</t>
  </si>
  <si>
    <t>Prog. 413,87 - Maciel - Coronda</t>
  </si>
  <si>
    <t>Rosario - Santa Fe (Pte. s/Aº 2º Coronda)</t>
  </si>
  <si>
    <t>Prog. 416,67</t>
  </si>
  <si>
    <t>CVN°3 - San Justo - Gomez Cello</t>
  </si>
  <si>
    <t>A012 - 34</t>
  </si>
  <si>
    <t>178-177</t>
  </si>
  <si>
    <t>Malla 205 - Santa Fe - Buenos Aires</t>
  </si>
  <si>
    <t>95-98</t>
  </si>
  <si>
    <t>Malla 209 C - Santa Fe</t>
  </si>
  <si>
    <t>98</t>
  </si>
  <si>
    <t>Malla 209 A</t>
  </si>
  <si>
    <t>9-11-33-34-A012</t>
  </si>
  <si>
    <t>Malla 202 B - Santa Fe</t>
  </si>
  <si>
    <t>Rosario - Cañada Gómez</t>
  </si>
  <si>
    <t>Accesos a Puertos de Rosario</t>
  </si>
  <si>
    <t>Travesía Urbana por Timbúes</t>
  </si>
  <si>
    <t>SGO DEL ESTERO</t>
  </si>
  <si>
    <t>Quimili - Suncho Corral</t>
  </si>
  <si>
    <t>Km. 386 - Km. 490</t>
  </si>
  <si>
    <t>Lte. c/Santa Fe - Banderas</t>
  </si>
  <si>
    <t>Lte. c/Chaco - El Cabure</t>
  </si>
  <si>
    <t>Quimili - S. Corral</t>
  </si>
  <si>
    <t>381,91 - 490,51</t>
  </si>
  <si>
    <t>Malla 431 - Sgo. del Estero/Salta/Tucuman</t>
  </si>
  <si>
    <t>La Banda - Rosario de la Frontera</t>
  </si>
  <si>
    <t>Malla 402 A</t>
  </si>
  <si>
    <t>Malla 402 B</t>
  </si>
  <si>
    <t>Malla 407</t>
  </si>
  <si>
    <t>Malla 431 A</t>
  </si>
  <si>
    <t>Lte. Chaco/Santiago del Estero - El Caburé</t>
  </si>
  <si>
    <t>El Caburé - Monte Quemado</t>
  </si>
  <si>
    <t>Monte Quemado - Lte. SE/Cc</t>
  </si>
  <si>
    <t>TIERRA DEL FUEGO</t>
  </si>
  <si>
    <t>Comp "a" "b"</t>
  </si>
  <si>
    <t>TFO Tierra del Fuego - Convenio 13</t>
  </si>
  <si>
    <t>Comp a - b</t>
  </si>
  <si>
    <t>TFO - Convenio 14</t>
  </si>
  <si>
    <t>La Herradura - Ushuaia</t>
  </si>
  <si>
    <t>Kosovo - La Herradura</t>
  </si>
  <si>
    <t>La Herradura - Rancho Hambre</t>
  </si>
  <si>
    <t>Tolhuin - Ushuaia</t>
  </si>
  <si>
    <t>Km. 3075,06</t>
  </si>
  <si>
    <t>Comp.i</t>
  </si>
  <si>
    <t>Prog. 0 - Prog. 10,88</t>
  </si>
  <si>
    <t>Secc. I, II y III</t>
  </si>
  <si>
    <t>Malla 603 - Tierra del Fuego</t>
  </si>
  <si>
    <t>Comienzo Pavimento - Fin Pavimento</t>
  </si>
  <si>
    <t>Malla 603</t>
  </si>
  <si>
    <t>Comienzo Pavimento (San Sebastian) - Fin Pavimento (Tolhuin)</t>
  </si>
  <si>
    <t>Corredor Tierra del Fuego</t>
  </si>
  <si>
    <t>Tolhuin - Usuhaia</t>
  </si>
  <si>
    <t>TUCUMAN</t>
  </si>
  <si>
    <t>65</t>
  </si>
  <si>
    <t>IV 38</t>
  </si>
  <si>
    <t>Acc.a Monteros - Emp. Ruta nac. N° 38 (actual)</t>
  </si>
  <si>
    <t>Km. 35,8</t>
  </si>
  <si>
    <t>Rio Marapa (J.B. Alberdi) - Principio de Autopista</t>
  </si>
  <si>
    <t>Aguilares - Monteros</t>
  </si>
  <si>
    <t>Rio Marapa (Alberdi) - Principio Autopista</t>
  </si>
  <si>
    <t>Avenida de Circunvalacion - Canal San Cayetano y Av. Del Campo</t>
  </si>
  <si>
    <t>157</t>
  </si>
  <si>
    <t>Malla 409 A - Tucuman</t>
  </si>
  <si>
    <t>Malla 408 D - Tucuman - Sgo del Estero</t>
  </si>
  <si>
    <t>Malla 437</t>
  </si>
  <si>
    <t>40N</t>
  </si>
  <si>
    <t>Malla 435 - Catamarca - Tucuman</t>
  </si>
  <si>
    <t>Rio Las Cuevas - Limite con Salta</t>
  </si>
  <si>
    <t>Malla 409 A</t>
  </si>
  <si>
    <t>Acc. a Frias Prog. 1046,12 - Emp. R.P N° 329 (Monteagudo)</t>
  </si>
  <si>
    <t>Rotonda de Acceso a Alberdi</t>
  </si>
  <si>
    <t>Estado</t>
  </si>
  <si>
    <t>A Licitar</t>
  </si>
  <si>
    <t>Publicada</t>
  </si>
  <si>
    <t>Licitada</t>
  </si>
  <si>
    <t>Adjudicada</t>
  </si>
  <si>
    <t>Contratada</t>
  </si>
  <si>
    <t>Replanteada</t>
  </si>
  <si>
    <t>En Ejecucion</t>
  </si>
  <si>
    <t>Finalizada Sin R.P.</t>
  </si>
  <si>
    <t>Finalizada Con R.P.</t>
  </si>
  <si>
    <t>Paralizada</t>
  </si>
  <si>
    <t>Rescindida</t>
  </si>
  <si>
    <t>Desestimada</t>
  </si>
  <si>
    <t>Eliminada</t>
  </si>
  <si>
    <t>A Reprogramar</t>
  </si>
  <si>
    <t>Neutralizada</t>
  </si>
  <si>
    <t>Preadjudicada</t>
  </si>
  <si>
    <t>Suspendida</t>
  </si>
  <si>
    <t>Tipo de Obra</t>
  </si>
  <si>
    <t xml:space="preserve">Obras Nuevas </t>
  </si>
  <si>
    <t>Obras en Circuitos Turísticos</t>
  </si>
  <si>
    <t xml:space="preserve">Aumento de Capacidad en Concesiones Viales </t>
  </si>
  <si>
    <t>Sistema de Transporte Inteligente</t>
  </si>
  <si>
    <t>Pr</t>
  </si>
  <si>
    <t>Sp</t>
  </si>
  <si>
    <t>Py</t>
  </si>
  <si>
    <t>Ob</t>
  </si>
  <si>
    <t>Sección</t>
  </si>
  <si>
    <t>Tipo</t>
  </si>
  <si>
    <t>Fecha Fin</t>
  </si>
  <si>
    <t>Mantenimiento por Administración</t>
  </si>
  <si>
    <t>Mantenimiento por Convenio con Provincias</t>
  </si>
  <si>
    <t>TFO Lte. c/Río Negro - Empalme R.N.Nº 40</t>
  </si>
  <si>
    <t>Km. 240 - Km. 279</t>
  </si>
  <si>
    <t xml:space="preserve">TFO La Rioja - Convenio 11 </t>
  </si>
  <si>
    <t xml:space="preserve">TFO - Puente sobre el Río Neuquen - Plottier </t>
  </si>
  <si>
    <t>Zona Sur</t>
  </si>
  <si>
    <t>Buenos Aires, Nequén, Chubut, La Pampa, Santa Cruz y Tierra del Fuego</t>
  </si>
  <si>
    <t>Zona Litoral</t>
  </si>
  <si>
    <t>Buenos Aires, Santa Fe, Corrientes, Misiones, Entre Ríos, Chaco y Formosa</t>
  </si>
  <si>
    <t>Córdoba, Mendoza, La Rioja, San Juan y San Luis</t>
  </si>
  <si>
    <t>Tucumán, Salta, Jujuy, Catamarca y Santiago del Estero</t>
  </si>
  <si>
    <t>Neuquén, Chubut, La Pampa, Río Negro y Santa Cruz</t>
  </si>
  <si>
    <t>Obra de Señalamiento Vertical</t>
  </si>
  <si>
    <t>Buenos Aires, Córdoba, Mendoza, San Juan y La Pampa</t>
  </si>
  <si>
    <t>Señalamiento Horizontal Zona Litoral (Etapa III B)</t>
  </si>
  <si>
    <t>Santa Fe, Corrientes, Entre Ríos, Misiones y Formosa</t>
  </si>
  <si>
    <t>Señalamiento Horizontal Zona NORTE (Etapa IVa)</t>
  </si>
  <si>
    <t>Señalamiento Horizontal Zona CENTRO (Etapa IVa)</t>
  </si>
  <si>
    <t>Buenos Aires, Cordoba, Mendoza, San Juan y La Pampa</t>
  </si>
  <si>
    <t>Señalamiento Horizontal Zona SUR (Etapa IVa)</t>
  </si>
  <si>
    <t>Buenos Aires, Río Negro, La Pampa, Chubut, Neuquén, Santa Cruz y Tierra del Fuego</t>
  </si>
  <si>
    <t>Señalamiento Horizontal Zona LITORAL (Etapa IVa)</t>
  </si>
  <si>
    <t>Buenos Aires, Santa Fe, Corrientes, Entre Ríos, Chaco y Formosa</t>
  </si>
  <si>
    <t>Total Señalamiento Horizontal</t>
  </si>
  <si>
    <t>Obras de Emergencia</t>
  </si>
  <si>
    <t>Obras en Puentes</t>
  </si>
  <si>
    <t>Empalme R.N.N°38 - Lte. c/ Catamarca</t>
  </si>
  <si>
    <t>Km 0,00 - km 48,00</t>
  </si>
  <si>
    <t>Total Obras de Emergencia</t>
  </si>
  <si>
    <t>Mantenimiento por Sistema Modular</t>
  </si>
  <si>
    <t>Emp. R.P.N°21 - Emp. R.P.N°6</t>
  </si>
  <si>
    <t>Km. 29,20 - km 61,38 - Sistema Modular</t>
  </si>
  <si>
    <t>Abra el Acay - San Antonio de los Cobres / C. Quijano -  Lte. c/ Jujuy</t>
  </si>
  <si>
    <t>Km. 4610,91 - km 4630,87; km 21,78 - km 289,10</t>
  </si>
  <si>
    <t>Gustavo Andre - Emp. R.N.N°20 / Mdza - Lte S.Juan / S.Martin - Mdza</t>
  </si>
  <si>
    <t>Km. 35-km112,5 / km3,27-km80,83 / km997,4-km1041,8 - Sistema Modular</t>
  </si>
  <si>
    <t>Acceso Sudeste (Sentido capital y sentido Bernal)</t>
  </si>
  <si>
    <t>Km. 40,02 - km 46,92</t>
  </si>
  <si>
    <t>Lte. c/ Chaco - Villa Gral. Güemes / Emp. R.N.Nº95 - R.P.Nº28</t>
  </si>
  <si>
    <t>Km. 1489,68 - km 1608,59  y km 1288,31 - km 1411,55</t>
  </si>
  <si>
    <t>Emp. R.P.N°39 - Acceso a Rada Tilly</t>
  </si>
  <si>
    <t>Km. 1822,20 - km 1842,77</t>
  </si>
  <si>
    <t>Pte. Alsina (Pompeya) -Pte. Victorino de la Plaza - Pte. Viejo Pueyrredon</t>
  </si>
  <si>
    <t>Emp. R.N.Nº40 (Rio Capayan) - Lim. c/ Pcia. de Catamarca</t>
  </si>
  <si>
    <t>Km. 0,00 - km. 78,52</t>
  </si>
  <si>
    <t>Lim.c/Pcia. de SanJuan-Piedra Pintada/Emp. R.N.Nº40(V Unión)-V Castelli</t>
  </si>
  <si>
    <t>Km. 3711,28 - km. 3808 / km. 112,74 - km. 149,62</t>
  </si>
  <si>
    <t>Emp. R.P.Nº39 - Acceso a Rada Tilly</t>
  </si>
  <si>
    <t>Total Sistema Modular</t>
  </si>
  <si>
    <t>Obras de Seguridad Vial</t>
  </si>
  <si>
    <t>Travesía Urbana por Taboada (Garza, Emp. R.P.N°164 - Pozo Hondo)</t>
  </si>
  <si>
    <t>Km. 667,252 - Km 722,500</t>
  </si>
  <si>
    <t>Emp. R.P.N°5 - Pozo Hondo</t>
  </si>
  <si>
    <t>Emp. R.P.N°5</t>
  </si>
  <si>
    <t>Emp. R.P.Nº10 - Emp. R.P.Nº4</t>
  </si>
  <si>
    <t>Sección XII km. 404,97 - KM. 407,10 Travesia Urbana Castex</t>
  </si>
  <si>
    <t>Acceso a Villa de la Quebracha - Intersección R.N.Nº174</t>
  </si>
  <si>
    <t>Km. 118 - km 119,5</t>
  </si>
  <si>
    <t>Resistencia - Lte. c/Formosa</t>
  </si>
  <si>
    <t>Paso Externo por Ciudad de San Fernando del Río Ongoli - El Portezuelo</t>
  </si>
  <si>
    <t>Emp. R.N.Nº9 - Emp. R.P.N°79</t>
  </si>
  <si>
    <t>Total Obras de Seguridad Vial</t>
  </si>
  <si>
    <t>Obras de Conservación Mejorativa</t>
  </si>
  <si>
    <t>J. J. Castelli - Emp. R.P.Nº3 - Sección II</t>
  </si>
  <si>
    <t>Km. 1241,00 - km 1278,9</t>
  </si>
  <si>
    <t>Emp. con R.P.Nº9 - J. J. Castelli - Sección I</t>
  </si>
  <si>
    <t>Km. 1167,2 - km 1197,00</t>
  </si>
  <si>
    <t>Km. 2405,35 - km 2454,85</t>
  </si>
  <si>
    <t>Punta Loyola - Emp. R.N.N°3</t>
  </si>
  <si>
    <t>Km. 3006,12 - km 3049,37</t>
  </si>
  <si>
    <t>Total Obras de Conservación Mejorativas</t>
  </si>
  <si>
    <t>Obras de Conservación Mejorativa Fase II</t>
  </si>
  <si>
    <t>Lte. c/Rio Nefro - La Pampa (Pte. s/Rio Colorado)</t>
  </si>
  <si>
    <t>Km. 432,78 - km 462,75</t>
  </si>
  <si>
    <t>Emp. R.P.Nº9 - Lte. c/Catamarca</t>
  </si>
  <si>
    <t>Km. 462,75 - km 509,45</t>
  </si>
  <si>
    <t>Km. 180 - km 226</t>
  </si>
  <si>
    <t>Km. 318 - km 388</t>
  </si>
  <si>
    <t>Km. 2974,42 - km 3006,28</t>
  </si>
  <si>
    <t>A/N R.N.N°25 (Trelew) - Malaspina</t>
  </si>
  <si>
    <t>Km. 1460 - km 1691,45</t>
  </si>
  <si>
    <t>Emp. R.N.N°23 - Las Bayas</t>
  </si>
  <si>
    <t>Km. 105,17 - km 165,81</t>
  </si>
  <si>
    <t>Emp. R.P.Nº1-Rio Guayquiraro(Limite con Corrientes)</t>
  </si>
  <si>
    <t>Km. 604,7 - km. 647,2</t>
  </si>
  <si>
    <t>Tinogasta - Fiambala</t>
  </si>
  <si>
    <t>Km. 1324,22 - Km. 1371,20</t>
  </si>
  <si>
    <t>Km. 0,00 - km 104,63</t>
  </si>
  <si>
    <t>Límite con Córdoba - Emp. Ruta Nacional Nº 79</t>
  </si>
  <si>
    <t>Km. 211,58 - km 287,54</t>
  </si>
  <si>
    <t>Km. 136,88 - km. 196,06</t>
  </si>
  <si>
    <t>Trenque Lauquen - Rufino</t>
  </si>
  <si>
    <t>Km. 320,55 - km 384,00</t>
  </si>
  <si>
    <t>Km. 384,00 - km. 436,45</t>
  </si>
  <si>
    <t>Km. 436,45 - km. 488,05</t>
  </si>
  <si>
    <t>Km. 488,05 - km. 537,32</t>
  </si>
  <si>
    <t>Colonia Prosperidad  - Las Varillas</t>
  </si>
  <si>
    <t>Km. 34,1 - km. 76,12</t>
  </si>
  <si>
    <t>Km. 759 - km. 780</t>
  </si>
  <si>
    <t>Km. 516,29 - km. 520,77</t>
  </si>
  <si>
    <t>Total Obras de Conservación Mejorativas Fase II</t>
  </si>
  <si>
    <t>Obras de Seguridad Vial II</t>
  </si>
  <si>
    <t>Intersección R.N.N°3 y R.P.N°7</t>
  </si>
  <si>
    <t>Travesía Urbana Santa Rosa (Barrio Procrear)</t>
  </si>
  <si>
    <t>Total Obras de Seguridad Vial II</t>
  </si>
  <si>
    <t>Obras de Conservación Mejorativa Fase III</t>
  </si>
  <si>
    <t>Km. 125 – Acceso Susques km. 135,89</t>
  </si>
  <si>
    <t>Empalme R.N.N°168 - Empalme R.N.N° 11/Empalme R.N.N° A-007 - Recreo</t>
  </si>
  <si>
    <t>Empalme R.N.N°1V09 - Empalme R.P.N°65</t>
  </si>
  <si>
    <t>R.N.Nº40 B. Bardiani - A/N R.P.Nº12 -  B/N R.P.Nº21 - RN 40 B. Bardiani</t>
  </si>
  <si>
    <t>A/N R.P.Nº12 - B/N R.P.Nº21</t>
  </si>
  <si>
    <t>Empalme R.N.N°12 (Sur) - Emp. R.P.N°5</t>
  </si>
  <si>
    <t>Km. 0,00 - km. 136,88</t>
  </si>
  <si>
    <t>Arroyo Espindola - Emp. R.P.N°25</t>
  </si>
  <si>
    <t>Km. 749,80 - km. 788,33</t>
  </si>
  <si>
    <t>Km. 1554,95 - km. 1576,22</t>
  </si>
  <si>
    <t>La Rinconada R.N.N°234 - Zapala R.N.N°22</t>
  </si>
  <si>
    <t>Aguada Florencio - Zapala R.N.N°22</t>
  </si>
  <si>
    <t>La Rinconada R.N.N°234</t>
  </si>
  <si>
    <t>a Rinconada R.N.N°234 - Río Picun Leufu</t>
  </si>
  <si>
    <t>Las Plumas - Emp. R.P.N°27 (Acceso El Sombrero)</t>
  </si>
  <si>
    <t>Km. 207,14 - km. 234,12</t>
  </si>
  <si>
    <t>Lte. San Luis / Cordoba - Emp. R.P.N°14 (Villa Dolores)</t>
  </si>
  <si>
    <t>Km. 925 - km. 966,66</t>
  </si>
  <si>
    <t>Lte. Cordoba / San Luis - Emp. R.N.N°79 (Quines)</t>
  </si>
  <si>
    <t>Km. 214,94 - km. 266,41</t>
  </si>
  <si>
    <t>Tobuna - Emp. R.N.N°101</t>
  </si>
  <si>
    <t>A° Feliciano - R.P.N°6</t>
  </si>
  <si>
    <t>Empalme R.N.Nº 1V03 Pje. El Triangulo - Empalme Ex R.N.Nº1V03</t>
  </si>
  <si>
    <t>Km. 682,46 - km. 683,49</t>
  </si>
  <si>
    <t>Empalme R.N.Nº3 -Bahía Blanca</t>
  </si>
  <si>
    <t>Km. 677,39 - km. 680,88</t>
  </si>
  <si>
    <t>Limite con La Pampa - Emp. R.N.N°251</t>
  </si>
  <si>
    <t>Empalme R.N.N°35 - Empalme R.N.N°22</t>
  </si>
  <si>
    <t>Límite con Chaco - Emp. R.N.N°86</t>
  </si>
  <si>
    <t>Limite con Chaco - Emp. R.N.N°81</t>
  </si>
  <si>
    <t>Empalme R.N.N°81 - Empalme R.N.N°86</t>
  </si>
  <si>
    <t>Salida Río Gallegos - Lte. Internacional c/ Chile</t>
  </si>
  <si>
    <t>Km. 2610,62 - km. 2618,00 / km. 2659 - km. 2674</t>
  </si>
  <si>
    <t>Km. 3006 - km. 3017</t>
  </si>
  <si>
    <t>Km. 2949,94 - km. 3049,30</t>
  </si>
  <si>
    <t>Salta - Lte. c/ Jujuy</t>
  </si>
  <si>
    <t>Salta - Límite c/ Jujuy</t>
  </si>
  <si>
    <t>Puentes Inter. Posadas - Encarnación y Pto. Iguazu - Foz de Iguazu</t>
  </si>
  <si>
    <t>Empalme R.N.Nº9 - Límite Salta/Jujuy</t>
  </si>
  <si>
    <t>Acceso a Las Lajas - Cambio de Pavimento</t>
  </si>
  <si>
    <t>Puente Internacional Puerto Iguazú - Foz de Iguazú</t>
  </si>
  <si>
    <t>Total Obras de Conservación Mejorativa Fase III</t>
  </si>
  <si>
    <t>Obras de Conservación Mejorativa Fase IV</t>
  </si>
  <si>
    <t>Km. 1125,41</t>
  </si>
  <si>
    <t>Ushuaia - Bahía Lapataia</t>
  </si>
  <si>
    <t>Emp. R.N.N°38 - Lte. c/ Catamarca</t>
  </si>
  <si>
    <t>Bahía Blanca - Pigüe</t>
  </si>
  <si>
    <t>Intersección R.N.N°3 - Intersección Ex R.N.N°33</t>
  </si>
  <si>
    <t>Int. R.N.NºA012 - Int. R.N.NºA007</t>
  </si>
  <si>
    <t>Mantenimiento R.N.Nº38</t>
  </si>
  <si>
    <t>Total Obras de Conservación Mejorativa Fase IV</t>
  </si>
  <si>
    <t>Total Mantenimiento</t>
  </si>
  <si>
    <t>Construcciones</t>
  </si>
  <si>
    <t>Pasos Fronterizos y Corredores de Integración</t>
  </si>
  <si>
    <t>Emp. R.N.N°3 - Lte. con Chile</t>
  </si>
  <si>
    <t>Est. Muñano-Los Patos- II Los Patos - San Antonio de los Cobres</t>
  </si>
  <si>
    <t>Total Pasos Fronterizos y Corredores de Integración</t>
  </si>
  <si>
    <t>Obras por Convenio con Provincias</t>
  </si>
  <si>
    <t>Km. 45 - km 75</t>
  </si>
  <si>
    <t>Km. 75 - km 93</t>
  </si>
  <si>
    <t>Total Obras por Convenio con Provincias</t>
  </si>
  <si>
    <t>Mejoramiento y Reposición de Rutas</t>
  </si>
  <si>
    <t>Acceso a Rada Tilly - Caleta Olivia (Sección I)</t>
  </si>
  <si>
    <t>Km. 1845 - km 1867</t>
  </si>
  <si>
    <t>Acceso a Rada Tilly - Caleta Olivia (Sección III)</t>
  </si>
  <si>
    <t>Km. 1867 - km 1908,6</t>
  </si>
  <si>
    <t>San Martín de los Andes - Emp. R.N.N°231</t>
  </si>
  <si>
    <t>Sección III: Lago Villarino - Acc. Villa Traful</t>
  </si>
  <si>
    <t>Variante Caleta Olivia</t>
  </si>
  <si>
    <t>Intersección Norte R.N. N° 3 - Intersección Sur R.N.N°3</t>
  </si>
  <si>
    <t>Suncho Corral - Emp. R.N.N°34 (Taboada)</t>
  </si>
  <si>
    <t>Km. 490,51 - km 523,59</t>
  </si>
  <si>
    <t>Malargüe -Lte. con Neuquen (Sección II)</t>
  </si>
  <si>
    <t>Total Mejoramiento y Reposición de Rutas</t>
  </si>
  <si>
    <t>Obras por Concesión sin Peaje COT</t>
  </si>
  <si>
    <t xml:space="preserve">Resistencia - Lte. c/Paraguay </t>
  </si>
  <si>
    <t>Total Obras por Concesión sin Peaje COT</t>
  </si>
  <si>
    <t>V. Mackena - Holmberg (Pte. s/Aº El Gato)</t>
  </si>
  <si>
    <t>Malargüe - Bardas Blancas (Pte. s/Río Malargüe)</t>
  </si>
  <si>
    <t>La Rinconada - Junín de Los Andes (Pte. s/Río Alumine)</t>
  </si>
  <si>
    <t>Inicio y Fin del Puente s/Río Collon Cura y Accesos</t>
  </si>
  <si>
    <t>Obra Puente Río Carapari</t>
  </si>
  <si>
    <t>Km. 1480,80</t>
  </si>
  <si>
    <t>Pte. s/Río Medina (km 729,20)</t>
  </si>
  <si>
    <t>Global de Puentes</t>
  </si>
  <si>
    <t>Construcción de Puentes de menor Volumen de Obra</t>
  </si>
  <si>
    <t>Total Mejoramiento y Reconstrucción en Puentes</t>
  </si>
  <si>
    <t>Mejoramiento y Reposición de Rutas Fase II</t>
  </si>
  <si>
    <t>Límite Córdoba / San Luis - Límite San Luis - Mendoza</t>
  </si>
  <si>
    <t>Límite Córdoba / San Luis  (km 653,94) - Acc. a Fraga - (km 730,97)</t>
  </si>
  <si>
    <t>Acc. A Fraga (km 730,55) - San Luis (km 792,42)</t>
  </si>
  <si>
    <t>Km. 0,00 - km 20,56</t>
  </si>
  <si>
    <t>Sección II A : Puente Nº 2 (km 35,07) - Puente Nº3 (Km 39,57)</t>
  </si>
  <si>
    <t>Sección II: Acceso a Aguilares - Concepción</t>
  </si>
  <si>
    <t>Corredor Bioceanico Norte - Metan - Avia Terai</t>
  </si>
  <si>
    <t>Km. 180,67 - km 220,85</t>
  </si>
  <si>
    <t>Km. 220,85 - km 262</t>
  </si>
  <si>
    <t>Corredor Bioceanico Norte - Metan - Avia Terai (S. VII)</t>
  </si>
  <si>
    <t>Km. 520,12 - km 574</t>
  </si>
  <si>
    <t>Defensa contra Impacto de Embarcaciones</t>
  </si>
  <si>
    <t>Estabilización Cerro Chenque</t>
  </si>
  <si>
    <t>Acc.  a Comodoro Rivadavia</t>
  </si>
  <si>
    <t>Total Mejoramiento y Reposición de Rutas Fase II</t>
  </si>
  <si>
    <t>Mejoramiento y Reposición de Rutas Fase III</t>
  </si>
  <si>
    <t>Acceso a Godoy- Acc. a Cervantes</t>
  </si>
  <si>
    <t>Acc. a Cervantes- Acc. a J. J. Gomez</t>
  </si>
  <si>
    <t>Acc. a J. J. Gomez - Acc. a Fernandez Oro</t>
  </si>
  <si>
    <t>Acc. a Fernandez Oro - Acc. a Parque Industrial Cipolleti</t>
  </si>
  <si>
    <t>Pilcaniyeu Viejo - Emp. R.N.Nº40</t>
  </si>
  <si>
    <t>Sección II</t>
  </si>
  <si>
    <t>Acc. a Complejo Tecnologico Pilcaniyeu</t>
  </si>
  <si>
    <t>Emp. R.N.N°33 - Villa Eloisa</t>
  </si>
  <si>
    <t>Km. 115,76 - km 146</t>
  </si>
  <si>
    <t>Río Marapa (Alberdi) - Principio Autopista</t>
  </si>
  <si>
    <t>Sección I: Río Marapa (Alberdi) - Acceso a Aguilares</t>
  </si>
  <si>
    <t>Intersección Rot. Av. Fortabat - Rot. Emp. R.P.Nº13</t>
  </si>
  <si>
    <t>Emp. R.P.Nº20 (Gramado) -  Emp. R.P.Nº17  (1 Sec.)</t>
  </si>
  <si>
    <t>Total Mejoramiento y Reposición de Rutas Fase III</t>
  </si>
  <si>
    <t>Mejoramiento y Reposición de Rutas Fase IV</t>
  </si>
  <si>
    <t>Acceso Aeropuerto Capitalino - La Garita (km 10) y Acc. por Av. Cocomarola y R.P.N°213</t>
  </si>
  <si>
    <t>Total Mejoramiento y Reposición de Rutas Fase IV</t>
  </si>
  <si>
    <t xml:space="preserve"> Mejoramiento y Reposición de Rutas Fase V</t>
  </si>
  <si>
    <t>Accesos a localidades desde Rutas Nacionales</t>
  </si>
  <si>
    <t>Autovía Tramo: R.P.N°2 - Yala</t>
  </si>
  <si>
    <t>Puente Asunción del Paraguay - Acceso a Yala</t>
  </si>
  <si>
    <t>Río Parana - Emp. Av Belgrano (Av. Circunv. de Rosario)</t>
  </si>
  <si>
    <t>Km. 1,310 - km 29,395</t>
  </si>
  <si>
    <t>Bolívar (Emp. R.P.Nº65) - General Villegas (Emp. R.N.Nº33)</t>
  </si>
  <si>
    <t>Sección I km 416,00 - km 426,7 y km 445,35 - km 479,00</t>
  </si>
  <si>
    <t>Posta Cambio Zalazar - Lte. con Salta</t>
  </si>
  <si>
    <t>Sección II: Peñasquito km 351 (Ojo de Agua)</t>
  </si>
  <si>
    <t>Total Mejoramiento y Reposición de Rutas Fase V</t>
  </si>
  <si>
    <t>Mejoramiento y Reposición de Rutas Fase VI</t>
  </si>
  <si>
    <t>Emp. R.N.N°12 - Emp. R.P.N°5 (Saladas - S. Miguel)</t>
  </si>
  <si>
    <t>Pte. s/Arroyo Naranjito, Río Santa Lucía</t>
  </si>
  <si>
    <t>Hito 1 - San Sebastián</t>
  </si>
  <si>
    <t>Villa del Totoral - Lte. Santiago del Estero</t>
  </si>
  <si>
    <t>Jesús María - Lte. Sgo. del Estero/Emp. R.N.N°9 - Lte. Catamarca</t>
  </si>
  <si>
    <t>Lujan de Cuyo -Tunuyan - Sección III</t>
  </si>
  <si>
    <t>Anchoris - R.P.N°96</t>
  </si>
  <si>
    <t>Acceso Sur a Mendoza</t>
  </si>
  <si>
    <t>Etapa I Calle Paso (Km 3287) - Emp R.N.N°7 (km 3295)</t>
  </si>
  <si>
    <t>Monteros - San Martin de Tucumán</t>
  </si>
  <si>
    <t>Pte. Canal Sur (km 801,39) Avda. Democracia</t>
  </si>
  <si>
    <t>Los Menucos - Maquinchao (km 269 - km 340)</t>
  </si>
  <si>
    <t>Maquinchao - Jacobacci</t>
  </si>
  <si>
    <t>La Jaula - Emp. R.P.N°98</t>
  </si>
  <si>
    <t>Km. 1170,32 - km 1176,15</t>
  </si>
  <si>
    <t>Km. 1237 - km 1269,64</t>
  </si>
  <si>
    <t>Villa Union  - Nonogasta - (Los Tambillos - Río Miranda)</t>
  </si>
  <si>
    <t>Km. 520,00 - km 539,00</t>
  </si>
  <si>
    <t>Caucete - Av. de Circunv. de San Juan</t>
  </si>
  <si>
    <t>Km. 557,30 - km 581,92</t>
  </si>
  <si>
    <t>Secc. I: km 120 a km190,50</t>
  </si>
  <si>
    <t>General Conesa - S. Antonio Oeste / San Antonio Oeste - Lte. c/Chubut</t>
  </si>
  <si>
    <t>Secc. II: km 190,50 - km204 y km 1139,25 - 1180,00</t>
  </si>
  <si>
    <t>Secc. III: km 1180,00 al km 1242,00</t>
  </si>
  <si>
    <t>Total Mejoramiento y Reposición de Rutas Fase VI</t>
  </si>
  <si>
    <t>Mejoramiento y Reposición de Rutas Fase VII</t>
  </si>
  <si>
    <t>Acc. Barrio 20 de Junio - R.P.Nº58 Prog. 53,98</t>
  </si>
  <si>
    <t>R.P.Nº58 - R.P.Nº53 Prog. 72,60</t>
  </si>
  <si>
    <t>R.P.Nº53 - Autopista Bs. As. - La Plata Prog. 94,00</t>
  </si>
  <si>
    <t>Km. 1288,15 - km 1300,05</t>
  </si>
  <si>
    <t>Emp. ex R.N.N°7 - Emp. actual R.N.N°7</t>
  </si>
  <si>
    <t>Km. 65,03 - km 74,00</t>
  </si>
  <si>
    <t>Tramo I: Int. R.N.Nº12 - Int. R.P.Nº32</t>
  </si>
  <si>
    <t>Colectoras Pavimentadas Prog. 67 , 750</t>
  </si>
  <si>
    <t>Tramo IV: Int. R.P.Nº20 - Prog. 180 - 606</t>
  </si>
  <si>
    <t>A° Sandoval - Interseccion R.N.N°14</t>
  </si>
  <si>
    <t>Total Mejoramiento y Reposición de Rutas Fase VII</t>
  </si>
  <si>
    <t>Mejoramiento y Reposición de Rutas Fase VIII</t>
  </si>
  <si>
    <t>Autovía San Andres de Giles - Junín Sección I</t>
  </si>
  <si>
    <t>Autovía San Andres de Giles - Junín Sección V</t>
  </si>
  <si>
    <t>Chacabuco (km 219,00) - Junin (km 258,70)</t>
  </si>
  <si>
    <t>Km. 1368 (Cerro Cora) -  km 1382,2 (Santa Ana)</t>
  </si>
  <si>
    <t>Luján - San Andrés de Giles</t>
  </si>
  <si>
    <t>Nonogasta (Km. 3857) - Chilecito (km 3870)</t>
  </si>
  <si>
    <t>Límite con Chaco - Emp. R.N.N°81</t>
  </si>
  <si>
    <t>Km. 1160 - Acc. Sur a Formosa (km. 1170)</t>
  </si>
  <si>
    <t>Total Mejoramiento y Reposición de Rutas Fase VIII</t>
  </si>
  <si>
    <t xml:space="preserve">J.V. González  - Metán </t>
  </si>
  <si>
    <t>Puente sobre Río Juramento</t>
  </si>
  <si>
    <t>Km. 264</t>
  </si>
  <si>
    <t xml:space="preserve">Límite Río Negro / Chubut - Pto. Madryn </t>
  </si>
  <si>
    <t>Total Mejoramiento y Reconstrucción en Puentes Fase II</t>
  </si>
  <si>
    <t>Mejoramiento y Reposición de Rutas Fase IX</t>
  </si>
  <si>
    <t>Intersección R.N.Nº12 y R.N.Nº9 - Intersección R.N.Nº12 y R.P.Nº6</t>
  </si>
  <si>
    <t>Total Mejoramiento y Reposición de Rutas Fase IX</t>
  </si>
  <si>
    <t>Total Construcciones</t>
  </si>
  <si>
    <t xml:space="preserve">Contratos de Recuperación y Mantenimiento </t>
  </si>
  <si>
    <t xml:space="preserve">Malla 117 B - La Pampa </t>
  </si>
  <si>
    <t>Total Contratos de Recuperación y Mantenimiento C.Re.Ma. II</t>
  </si>
  <si>
    <t>Contratos de Recuperación y Mantenimiento C.Re.Ma. III</t>
  </si>
  <si>
    <t>Lte.c/Río Negro - Emp. R.N.Nº259</t>
  </si>
  <si>
    <t>Malla 104 - La Pampa</t>
  </si>
  <si>
    <t>El Carancho - Chacharramendi / Emp. R.N.N°35 - El Carancho</t>
  </si>
  <si>
    <t>Malla 109 - Neuquén</t>
  </si>
  <si>
    <t>Emp.R.N.N°40S- Aduana / A°La Teresa-Emp.R.N.N°40S / Emp.R.N.N°237-Lte.c/R.Negro</t>
  </si>
  <si>
    <t>Lte.c/La Pampa-Carmensa/S.Rafael-Emp.R.N.N°40S/Pte.s/R.Diamante-Emp.R.N.N°143</t>
  </si>
  <si>
    <t>Emp. R.N.N°40 - Pichi Traful y nuevo puente s/Rio Alumine</t>
  </si>
  <si>
    <t>Emp. R.P.Nº 2 - Emp. R.P.Nº 286 / Prog. 123 - Tostado</t>
  </si>
  <si>
    <t>Lte. c/La Pampa - Emp. R.N.N°8</t>
  </si>
  <si>
    <t>San Francisco - Villa María</t>
  </si>
  <si>
    <t>Lte. c/Catamarca - Emp R.N.Nº 9 - San Miguel de Tucumán</t>
  </si>
  <si>
    <t>Emp. R.N.N° 14 - Emp. R.N.N°123</t>
  </si>
  <si>
    <t>Emp. R.P.N°65 - Acceso a Larramendy</t>
  </si>
  <si>
    <t>Acceso a Larramendy - Emp. R.N.N°33</t>
  </si>
  <si>
    <t>Campo Grande - Emp. R.P.Nº20</t>
  </si>
  <si>
    <t>Total Contratos de Recuperación y Mantenimiento C.Re.Ma. III</t>
  </si>
  <si>
    <t>Contratos de Recuperación y Mantenimiento C.Re.Ma. IV</t>
  </si>
  <si>
    <t>Carmesa - Emp. R.N.N° 144</t>
  </si>
  <si>
    <t>Emp. R.N.Nº 131 - Emp. RN Nº 127 / Emp. R.N.Nº 12 - Emp. R.N.Nº 32</t>
  </si>
  <si>
    <t>Emp. R.N.N°12 - Emp. R.N.N°14/119</t>
  </si>
  <si>
    <t>Emp. R.P.N° 25 - Emp. R.N.N° 123 / Emp. R.P.N°27 - Int. R.N.N°12</t>
  </si>
  <si>
    <t>Emp. R.P.Ex R.N.N°3 - Lte. con Rio Negro/Emp. R.N.N° 3 - Puerto San Antonio Oeste</t>
  </si>
  <si>
    <t>Emp. R.N.N° 11 (Vera) - Prog. 123,60</t>
  </si>
  <si>
    <t>Lte. con Salta - San Carlos (Darsena) / Emp R.N.N°40 N - Talapampa</t>
  </si>
  <si>
    <t>Emp R.P.N°13 (Prov. Del Chaco) - km 386 (Prov. de Santiago del Estero)</t>
  </si>
  <si>
    <t>San Pedro de Jujuy - Emp. R.N.N°50 / Emp. R.N.N°34 - Lte. con Bolivia</t>
  </si>
  <si>
    <t>Emp. R.N.N°127 - Lte con Corrientes</t>
  </si>
  <si>
    <t>Cuay Grande-Lte con Misiones/Emp. R.N.Nº14-Emp. R.N.Nº12/Acceso a Yacyreta</t>
  </si>
  <si>
    <t>Emp. R.P.N°86 - Emp. R.N.N°3</t>
  </si>
  <si>
    <t>Emp. R.N.N°16 - Emp. R.P.N°13</t>
  </si>
  <si>
    <t>Las Plumas - Emp. R.N.Nº 40 (Tecka)</t>
  </si>
  <si>
    <t>Lte. Chubut/ Rio Negro / Lt.e Rio Negro/ Neuquen</t>
  </si>
  <si>
    <t>Emp. R.N.Nº250 - Emp. R.N.Nº22</t>
  </si>
  <si>
    <t>Emp. R.N.N°26 - Tecka</t>
  </si>
  <si>
    <t>Emp. R.N.N°150 - Vinchina; Patquia - Portezuelo</t>
  </si>
  <si>
    <t>Emp. R.N.N°50 - Lte. c/Bolivia</t>
  </si>
  <si>
    <t>Acc.Quines - Lte. c/San Juan / Acc. Quines - Lte. c/La Rioja</t>
  </si>
  <si>
    <t>Emp. R.P.N°3 (Pr. 632,33) - Acc. a Gral. Alvear (Entrada) (Pr. 801,97)</t>
  </si>
  <si>
    <t>Emp. R.N.N°150 - Acc. a Jachal, S.Roque - Lte. La Rioja -San Juan</t>
  </si>
  <si>
    <t>Cnia. Sarmiento - Emp. R.N.N°40 - Rio Mayo - Emp. R.N.N°26</t>
  </si>
  <si>
    <t>Lte.c/Río Negro - Emp. R.P.N°14</t>
  </si>
  <si>
    <t>Acc. Ascasubi - Emp. Ex R.N.N°3</t>
  </si>
  <si>
    <t>Emp. R.P.Nº329 - S. M. de Tucuman</t>
  </si>
  <si>
    <t>Emp. R.N.Nº95 (km 1365,29) - Pozo del Mortero (km 1525,43)</t>
  </si>
  <si>
    <t>Lte. con Formosa - Emp. R.N.N°34</t>
  </si>
  <si>
    <t>Km. 1078,00 - Emp. R.P.N°9</t>
  </si>
  <si>
    <t>Lte. c/ Córdoba - Pte. s/ Río Saladillo</t>
  </si>
  <si>
    <t>Pte. s/Río Saladillo - Sgo. del Estero</t>
  </si>
  <si>
    <t>Sgo. del Estero (Salida) - Emp. R.N.N°38</t>
  </si>
  <si>
    <t>Emp. R.N.N°20 - Emp. R.N.N°147 / Emp. R.N.N°7 - Emp. R.N.N°20</t>
  </si>
  <si>
    <t>Allen - Acc a Cipoletti / Lte. C/ La Pampa / Chimpay - Acc. Gral. E. Godoy / Emp. R.N 22 - Lte Rio Negro</t>
  </si>
  <si>
    <t>Lte. con Río Negro -  Emp. R.N.Nº231 - Pte. s/Rio Limay Chico - Emp. R.N.N°40 / Emp. R.N.N°40 - Aduana</t>
  </si>
  <si>
    <t>Emp. R.N.Nº40 - Emp R.N. 237 / Emp. R.P. 27 - Pte. s/ A° Limay Chico</t>
  </si>
  <si>
    <t>Malla 207 / 304</t>
  </si>
  <si>
    <t>Lte.Cordoba/La Rioja-Emp.R.N.Nº79/Emp.R.N.Nº79 FinSup.- Emp.R.N.N60-Casa de Piedra</t>
  </si>
  <si>
    <t>Total Contratos de Recuperación y Mantenimiento IV (C.Re.Ma. IV)</t>
  </si>
  <si>
    <t>Contratos de Recuperación y Mantenimiento C.Re.Ma. V</t>
  </si>
  <si>
    <t>Emp. R.P.N° 18 (-0,50 km) - C.N. Form. Prof. N° 1 (-0,15 km)</t>
  </si>
  <si>
    <t>Pozo del Mortero - Límite con Salta</t>
  </si>
  <si>
    <t>Emp. R.N.N° 14 (Ceibas) - Acceso Galarza</t>
  </si>
  <si>
    <t>Lte. c/Córdoba(km 925)-Emp. R.N.Nº157(km 940,4)/ Emp. R.N.Nº60 - Frias (1046,12)</t>
  </si>
  <si>
    <t>Lte c/La Rioja - Km 576,37 / Emp. R.N.N° 38 - Aimogasta</t>
  </si>
  <si>
    <t xml:space="preserve">Emp. R.N.Nº157 - Emp. R.N.Nº38 </t>
  </si>
  <si>
    <t>Lte. con La Pampa - Carmensa / S Rafael - Emp. R.N.N°40 S / Pte s/R. Diamante / Emp RN N° 143</t>
  </si>
  <si>
    <t>Emp. R.P.N°10 - Lte. con Córdoba / Emp. R.N.N°35 - Acceso a Quetrequen</t>
  </si>
  <si>
    <t>Empalme R.N.N°74 - Lte. Catamarca / La Rioja - Emp R.N.N°38</t>
  </si>
  <si>
    <t>Catamarca - Lte. con Tucumán</t>
  </si>
  <si>
    <t>Emp. R.N.N°16 - Emp. R.N.N°13 Gral. Pinedo</t>
  </si>
  <si>
    <t>Emp. R.N.N°40 - Emp R.P.N° 17 - La Paulina (D) - Emp. R.N.N°259</t>
  </si>
  <si>
    <t>Emp. R.N.N°3 - Cnia. Sarmiento</t>
  </si>
  <si>
    <t>Emp. R.N.Nº117-Emp. R.P.Nº155/Emp. R.N.Nº14-Yapeyú/Km139,00-Empalme R.N.Nº14</t>
  </si>
  <si>
    <t>Guaviravi Emp. R.P.Nº155- Cuay Grande (Pte.)</t>
  </si>
  <si>
    <t>Emp. R.N.N°12 - Km. 139</t>
  </si>
  <si>
    <t>Gral. Galarza - Emp. R.N.Nº131 (Crespo)</t>
  </si>
  <si>
    <t>Los Colorados - Emp. R.N.40 (Nonogasta) - Emp. R.N.74 - Lte. Rioja/Catamarca</t>
  </si>
  <si>
    <t>Lte. c/San Luis -Lte. c/La Rioja / Emp. R.N.N°77 -  Emp. R.N.N°79 Lte. c/San Juan/La Rioja</t>
  </si>
  <si>
    <t>San Rafael (Sal.) - Emp. R.N.N°40 /  Emp. R.N.N°143 - Tunuyán (Sal.)</t>
  </si>
  <si>
    <t>Km. 410 Carmensa - Empalme R.N.N°144</t>
  </si>
  <si>
    <t>Arroyito - Emp R.P.N°27</t>
  </si>
  <si>
    <t>Lte. c/ Catamarca - A/N R.N.N°9 (S.M. de Tucumán)</t>
  </si>
  <si>
    <t>Emp. R.N.N°16 - Tatané</t>
  </si>
  <si>
    <t>R.P.N°1 - Lte. Internacional con Paraguay y Emp. R.N.N°11 - Puerto Pilcomayo</t>
  </si>
  <si>
    <t>Campo Grande - Emp. R.P.N°20 (Gramado)</t>
  </si>
  <si>
    <t>S.P. de Jujuy - Emp. R.N.N°50 y Emp. R.N.N°34 - Lte. con Bolivia</t>
  </si>
  <si>
    <t>Acceso a Quines - Lte. c/ San Juan y Acceso a Quines - Lte. c/ La Rioja</t>
  </si>
  <si>
    <t>La Banda (km 720) - Garmendia (km 857)</t>
  </si>
  <si>
    <t>Garmendia (km 857) - Rosario de la Frontera (km 972)</t>
  </si>
  <si>
    <t>Bahía Blanca (Km. 8,59) - Ea. Almaris (D) (km 162,23)</t>
  </si>
  <si>
    <t>Ea. Almaris (D) (Km. 162,23) - (Inicio rotonda R.N. 5) (km 320,39)</t>
  </si>
  <si>
    <t>Villa del Totoral - Lte. c/ Sgo. Del Estero</t>
  </si>
  <si>
    <t>Acc. a Cruz del Eje - Lte. c/ La Rioja</t>
  </si>
  <si>
    <t>Total Contratos de Recuperación y Mantenimiento V (C.Re.Ma. V)</t>
  </si>
  <si>
    <t>Total Contratos de Recuperación y Mantenimiento</t>
  </si>
  <si>
    <t>Infraestructura en Concesiones Viales</t>
  </si>
  <si>
    <t xml:space="preserve"> Vte. R.N.Nº 22 y Vincul. al 3º Puente: Secc. R.N.Nº 151 - R.P.Nº7</t>
  </si>
  <si>
    <t>Total Infraestructura en Concesiones Viales</t>
  </si>
  <si>
    <t>Infraestructura en Areas Urbanas</t>
  </si>
  <si>
    <t>Autovía R.P.Nº215 tramo R.P.Nº29 Brandsen-R.P.Nº6 La Plata-Bransen</t>
  </si>
  <si>
    <t>Total Infraestructura en Areas Urbanas</t>
  </si>
  <si>
    <t>Obras en Corredores Viales</t>
  </si>
  <si>
    <t>Obras de Infraestructura y Seguridad Vial en Corredor  Vial I</t>
  </si>
  <si>
    <t>Obras de Seguridad en R.N.Nº3 (Corredor Vial I)</t>
  </si>
  <si>
    <t>Obras de Refuerzo de Infraestructura en R.N.N°226 (Corredor Vial I)</t>
  </si>
  <si>
    <t>Obras de Mantenimiento en el Corredor Vial I</t>
  </si>
  <si>
    <t>Km. 61,87 - km 677,39 / km 61,05 - km 62,21 / km 0 - km 404,32 / km 0 - km 6,80</t>
  </si>
  <si>
    <t>Obra Reacondicionada 1</t>
  </si>
  <si>
    <t>Km. 103,2-km 136 / km 61,87-km 67  km 88-km 105</t>
  </si>
  <si>
    <t>Obra Reacondicionada 2</t>
  </si>
  <si>
    <t>Km. 118-km 176   km 199 - km 218</t>
  </si>
  <si>
    <t>Obra Reacondicionada 3</t>
  </si>
  <si>
    <t>Km. 244-km 307 / km 19,93-km 254  km 273-km 302</t>
  </si>
  <si>
    <t>Total Obras de Infrastructura y Seguridad Vial en Corredor Vial I</t>
  </si>
  <si>
    <t>Obras de Infraestructura y Seguridad Vial en Corredor Vial II</t>
  </si>
  <si>
    <t>Obras de Seguridad en R.N.N°5 (Corredor Vial II)</t>
  </si>
  <si>
    <t>Obras de Seguridad en R.N.N°188 (Corredor Vial II)</t>
  </si>
  <si>
    <t>Obras de Refuerzo de Infraestructura en R.N.N°188 (Corredor Vial II)</t>
  </si>
  <si>
    <t>Obs. de Mant. en el C.V.N° 2 -Luján - Sta. Rosa / San Nicolás - Realico</t>
  </si>
  <si>
    <t>Km. 316,90 - km 606,65 / km 0 - km 479,25</t>
  </si>
  <si>
    <t>Total Obras de Infrastructura y Seguridad Vial en Corredor Vial II</t>
  </si>
  <si>
    <t>Obras de Infraestructura y Seguridad Vial en Corredor Vial III</t>
  </si>
  <si>
    <t>Obras de Seguridad en R.N.N°7 (Corredor Vial III)</t>
  </si>
  <si>
    <t>Obras de Refuerzo de Infraestructura en R.N.N°7 (Corredor Vial III)</t>
  </si>
  <si>
    <t>Obs. de Mant. en el C.V.N°3 Luján - Lte. c/ Córdoba - San Luis</t>
  </si>
  <si>
    <t>Km. 63,20 - km 653,94 / km 865,46 - km 998,77</t>
  </si>
  <si>
    <t>Total Obras de Infrastructura y Seguridad Vial en Corredor Vial III</t>
  </si>
  <si>
    <t>Obras de Infraestructura y Seguridad Vial en Corredor Vial IV</t>
  </si>
  <si>
    <t>Obras de Seguridad en R.N.N°34 (Corredor Vial IV)</t>
  </si>
  <si>
    <t>Obras de Refuerzo de Infraestructura en R.N.N°19 (Corredor Vial IV)</t>
  </si>
  <si>
    <t>Obras de Refuerzo de Infraestructura en R.N.N°34 (Corredor Vial IV)</t>
  </si>
  <si>
    <t>Obras de Mantenimiento en el Corredor Vial IV</t>
  </si>
  <si>
    <t>Villa Carlos Paz - Cruz del Eje C.4 Obra Reacondicionada 1</t>
  </si>
  <si>
    <t>Km. 12,32 - km. 122,05</t>
  </si>
  <si>
    <t>R.N.N°11 - Río Primero C.4 Obra Reacondicionada 2</t>
  </si>
  <si>
    <t>Km. 0,00 - 30 / 78,00 - 123 / 130 - 154 / 188 - 193 / 230 -280</t>
  </si>
  <si>
    <t>Km. 14,55 - 150,39</t>
  </si>
  <si>
    <t>Total Obras de Infrastructura y Seguridad Vial en Corredor Vial IV</t>
  </si>
  <si>
    <t>Obras de Infraestructura y Seguridad Vial en Corredor Vial V</t>
  </si>
  <si>
    <t>Obras de Refuerzo de Infraestructura en R.N.N°9 (Corredor Vial V)</t>
  </si>
  <si>
    <t>Obras de Refuerzo de Infraes en Autopista R.N. N°9 (Corredor Vial V)</t>
  </si>
  <si>
    <t>Km. 326,35 - 1007,79 / 0 - 12,06  / 72,9 - 278,29 / 297 - 660,16 / 0 - 31,65</t>
  </si>
  <si>
    <t>Obra de Reacondicionamiento de Infraestructura (ORI) C.5</t>
  </si>
  <si>
    <t>Km. 86 - km 278,29</t>
  </si>
  <si>
    <t>Km. 314,00-km 336,20/km 600,00-km 659,8 - km 327,14-km 659,45 - km 0,00-km 41,83</t>
  </si>
  <si>
    <t>Reacondicionada 4 (ORI) 339,00-340,36</t>
  </si>
  <si>
    <t>Total Obras de Infrastructura y Seguridad Vial en Corredor Vial V</t>
  </si>
  <si>
    <t>Obras de Infraestructura y Seguridad Vial en Corredor Vial VI</t>
  </si>
  <si>
    <t>Obras de Seguridad en R.N.N°12 (Corredor Vial VI)</t>
  </si>
  <si>
    <t>Obras de Seguridad en R.N.N°16 (Corredor Vial VI)</t>
  </si>
  <si>
    <t>Obras de Refuerzo de Infraestructura en R.N.N°12 (Corredor Vial VI)</t>
  </si>
  <si>
    <t>Obras de Refuerzo de Infraestructura en R.N.N°16 (Corredor Vial VI)</t>
  </si>
  <si>
    <t>Obras de Mantenimiento en el Corredor Vial VI</t>
  </si>
  <si>
    <t>Total Obras de Infrastructura y Seguridad Vial en Corredor Vial VI</t>
  </si>
  <si>
    <t>Obras de Infraestructura y Seguridad Vial en Corredor Vial VII</t>
  </si>
  <si>
    <t>Obras de Mantenimiento en el Corredor Vial VII</t>
  </si>
  <si>
    <t>Total Obras de Infrastructura y Seguridad Vial en Corredor Vial VII</t>
  </si>
  <si>
    <t>Obras de Infraestructura y Seguridad Vial en Corredor Vial VIII</t>
  </si>
  <si>
    <t>Obras de Seguridad en R.N.N°A005 (Corredor Vial VIII)</t>
  </si>
  <si>
    <t>Obras de Seguridad en R.N.N°8 (Corredor Vial VIII)</t>
  </si>
  <si>
    <t>Obras de Seguridad en R.N.N°33 (Corredor Vial VIII)</t>
  </si>
  <si>
    <t>Obras de Refuerzo de Infraestructura en R.N.N°8 (Corredor Vial VIII)</t>
  </si>
  <si>
    <t>Obras de Refuerzo de Infraestructura en R.N.N°33 (Corredor Vial VIII)</t>
  </si>
  <si>
    <t>Obras de Mantenimiento en el Corredor Vial VIII</t>
  </si>
  <si>
    <t>Total Obras de Infrastructura y Seguridad Vial en Corredor Vial VIII</t>
  </si>
  <si>
    <t>Obras de Infraestructura y Seguridad Vial en Corredor VIal X</t>
  </si>
  <si>
    <t>Obras de Seguridad en R.N.N°A005 (Corredor Vial H5)</t>
  </si>
  <si>
    <t>Obras de Refuerzo de Infraestructura en R.N.N°A005 (Corredor Vial H5)</t>
  </si>
  <si>
    <t>Obras  de Operación, Mantenimiento y Servicios de apoyo en el C.V.H5</t>
  </si>
  <si>
    <t>Total Obras de Infrastructura y Seguridad Vial en Corredor Vial X</t>
  </si>
  <si>
    <t>Total Obras en Corredores Viales</t>
  </si>
  <si>
    <t>Fortalecimiento de la Red de Autopistas Federales</t>
  </si>
  <si>
    <t>Construcción de Autopista en Traza Nueva</t>
  </si>
  <si>
    <t>Luján - Junín</t>
  </si>
  <si>
    <t>Variante Chacabuco (Km. 196 - km. 219)</t>
  </si>
  <si>
    <t>Palmira - Luján de Cuyo</t>
  </si>
  <si>
    <t>A° Carnero - Villa Totoral</t>
  </si>
  <si>
    <t>San Francisco  - Cañad de Jeanmarie</t>
  </si>
  <si>
    <t>Secciones 1 A y 1 B</t>
  </si>
  <si>
    <t>Cañada Jeanmarie  - Arroyito</t>
  </si>
  <si>
    <t>Arroyito - Río Primero (Sección II A)</t>
  </si>
  <si>
    <t>Prog. 0+596,88 - Prog. 30+000,01</t>
  </si>
  <si>
    <t>Arroyito - Río Primero (Sección III B)</t>
  </si>
  <si>
    <t>Prog. 30+000,01 - Prog. 64+304,14</t>
  </si>
  <si>
    <t>Rufino - Rosario</t>
  </si>
  <si>
    <t xml:space="preserve">Venado Tuerto  - Firmat </t>
  </si>
  <si>
    <t>Firmat  - Sanford</t>
  </si>
  <si>
    <t>Int. R.N.Nº9 (Cabeza de Buey)  - Límite Salta/Jujuy</t>
  </si>
  <si>
    <t>Córdoba - Río Cuarto</t>
  </si>
  <si>
    <t>Perilago Almafuerte</t>
  </si>
  <si>
    <t>Total Construcción de Autopista en Traza Nueva</t>
  </si>
  <si>
    <t>Duplicación de Calzada en Entorno Rural</t>
  </si>
  <si>
    <t>Cañuelas - Azul</t>
  </si>
  <si>
    <t>San Miguel del Monte  - Acceso Gorchs</t>
  </si>
  <si>
    <t>Acceso Gorchs  - Las Flores</t>
  </si>
  <si>
    <t>Las Flores  - Cachari</t>
  </si>
  <si>
    <t>Cauchari  - Azul</t>
  </si>
  <si>
    <t>Suipacaha  - Chivilcoy</t>
  </si>
  <si>
    <t>Chivilcoy - Bragado</t>
  </si>
  <si>
    <t>Carlos Casares  - Santa Rosa</t>
  </si>
  <si>
    <t>Anguil - Santa Rosa</t>
  </si>
  <si>
    <t>Carmen de Areco - Chacabuco</t>
  </si>
  <si>
    <t>Termas de Río Hondo  - Tucumán</t>
  </si>
  <si>
    <t>Termad de Río Hondo- Int. R.P.Nº323</t>
  </si>
  <si>
    <t>Int. R.P. Nº323 - Acceso Lastenia</t>
  </si>
  <si>
    <t>Aceso Lastenia - Int. R.N.Nº 38</t>
  </si>
  <si>
    <t>Acceso Cadillal - Acceso Raco</t>
  </si>
  <si>
    <t>Sal. Corrientes - Paso de la Patria</t>
  </si>
  <si>
    <t>Posadas  - Puerto Iguazú</t>
  </si>
  <si>
    <t>Santa Ana - San Ignacio</t>
  </si>
  <si>
    <t>Rufino - Venado Tuerto</t>
  </si>
  <si>
    <t>Rosario de la Frontera  - Metán</t>
  </si>
  <si>
    <t>Lte. Salta/Jujuy - San Pedro de Jujuy/Empalme R.N.N°34 - Empalme R.N.N°1V66 / Empalme R.N.N°34</t>
  </si>
  <si>
    <t>Mendoza - San Juan</t>
  </si>
  <si>
    <t>Acceso Aeropuerto El Plumerillo - Límite Mendoza/San Juan</t>
  </si>
  <si>
    <t>San Juan - SJ Jachal</t>
  </si>
  <si>
    <t>Int. R.N.NºA014 - Albardón</t>
  </si>
  <si>
    <t>Cañuelas - Saladilllo</t>
  </si>
  <si>
    <t>Cañuelas - Lobos</t>
  </si>
  <si>
    <t>Alcira Gigena - Elena</t>
  </si>
  <si>
    <t>Almafuerte - San Agustín</t>
  </si>
  <si>
    <t>Elena  - Almafuerte</t>
  </si>
  <si>
    <t>Total Duplicación de Calzada en Entorno Rural</t>
  </si>
  <si>
    <t>Duplicación de Calzada en Travesía Urbana</t>
  </si>
  <si>
    <t>Int. R.N.Nº1V3 - Int. R.N.Nº33</t>
  </si>
  <si>
    <t>Int. R.N.Nº33 - Int. R.N.Nº22</t>
  </si>
  <si>
    <t>Travesía Urbana Calle 251 - Calle 351</t>
  </si>
  <si>
    <t>Km 1109,44 - 1115,69</t>
  </si>
  <si>
    <t>Total Duplicación de Calzada en Travesía Urbana</t>
  </si>
  <si>
    <t>Adecuación de Autovías a Autopistas</t>
  </si>
  <si>
    <t>Metán - Int. R.P.Nº48</t>
  </si>
  <si>
    <t>Int. R.P.Nº48 - Int. R.N.Nº9</t>
  </si>
  <si>
    <t>Total Adecuación de Autovías a Autopistas</t>
  </si>
  <si>
    <t>Puesta en Valor de Autopistas Existentes</t>
  </si>
  <si>
    <t>Distribuidor R.N.Nº7 y R.N.Nº146</t>
  </si>
  <si>
    <t>Total Puesta en Valor de Autopistas Existentes</t>
  </si>
  <si>
    <t>Construcción de Autovías Secundarias</t>
  </si>
  <si>
    <t>Centenario - Añelo/ Emp. R.P.N°7 - Emp. R.P.N°17</t>
  </si>
  <si>
    <t>Centenario - Emp. R.P.N°51 / Emp. R.P.N°7 - Inters. R.P.N°8</t>
  </si>
  <si>
    <t>Total Construcción de Autovías Secundarias</t>
  </si>
  <si>
    <t>Total Fortalecimiento de la Red de Autopistas Federales</t>
  </si>
  <si>
    <t>Ejecución de Obras de Mejora de la Seguridad Vial-Ruta Segura</t>
  </si>
  <si>
    <t>Obras de Seguridad sobre Calzada Existente-Ruta Segura</t>
  </si>
  <si>
    <t>Total Obras de Seguridad sobre Calzada Existente-Ruta Segura</t>
  </si>
  <si>
    <t>Total Ejecución de Obras de Mejora de la Seguridad Vial-Ruta Segura</t>
  </si>
  <si>
    <t>Ejecución de Obras Especiales de Accesibilidad y Conectividad Vial</t>
  </si>
  <si>
    <t>Ejecución de Obras Especiales de Acceso a Puertos</t>
  </si>
  <si>
    <t>Int. R.N.Nº12 - Int. R.P.Nº41</t>
  </si>
  <si>
    <t>Int. R.P.Nº41 - Int. R.P.Nº90</t>
  </si>
  <si>
    <t>Int. R.P.Nº90 - Int. R.N.NºA008</t>
  </si>
  <si>
    <t>Int. R.N.NºA008 - Int. R.N.NºA012</t>
  </si>
  <si>
    <t>Rehabilitación de Av. de Acc. a Barranqueras</t>
  </si>
  <si>
    <t>Total Ejecución de Obras Especiales de Acceso a Puertos</t>
  </si>
  <si>
    <t>Ejecución de Obras Especiales de Circunvalación y Variantes</t>
  </si>
  <si>
    <t>Autopista R.N.Nº 38 de Las Sierras</t>
  </si>
  <si>
    <t>Int. R.N.Nº20 - Dique San Roque</t>
  </si>
  <si>
    <t>Anillo Córdoba</t>
  </si>
  <si>
    <t>Int. R.N.Nº36 - Int. R.N.Nº8</t>
  </si>
  <si>
    <t>Total Ejecución de Obras Especiales de Circunvalación y Variantes</t>
  </si>
  <si>
    <t>Ejecución de Obras Especiales de Puentes Medianos</t>
  </si>
  <si>
    <t>Total Ejecución de Obras Especiales de Puentes Medianos</t>
  </si>
  <si>
    <t>Ejecución de Obras Especiales de Túneles</t>
  </si>
  <si>
    <t>Autopista R.N.Nº7 de Los Andes</t>
  </si>
  <si>
    <t>Total Ejecución de Obras Especiales de Túneles</t>
  </si>
  <si>
    <t>Ejecución de Obras Especiales de Autopistas del Área Metropolitana de Buenos Aires</t>
  </si>
  <si>
    <t>Buen Ayre - Pilar - R.P.Nº202 - R.P.Nº197</t>
  </si>
  <si>
    <t>Puente La Noria (Vinculación de R.N.N°A001 con Camino Negro)</t>
  </si>
  <si>
    <t>Total Ejecución de Obras Especiales de Autopistas del Área Metropolitana de Buenos Aires</t>
  </si>
  <si>
    <t>Ejecución de Obras Especiales de Seguridad en Montaña</t>
  </si>
  <si>
    <t>Total Ejecución de Obras Especiales de Seguridad en Montaña</t>
  </si>
  <si>
    <t>Total Ejecución de Obras Especiales de Accesibilidad y Conectividad Vial</t>
  </si>
  <si>
    <t>Ejecución de Obras de Pavimentación</t>
  </si>
  <si>
    <t>Ejecución de Obras de Pavimentación de Camino Existente</t>
  </si>
  <si>
    <t>Uspallata - Int. R.N.Nº153</t>
  </si>
  <si>
    <t>Trevelin - Int. R.P.Nº17</t>
  </si>
  <si>
    <t>Total Ejecución de Obras de Pavimentación de Camino Existente</t>
  </si>
  <si>
    <t>Ejecución de Obras de Repavimentación</t>
  </si>
  <si>
    <t>R.N.NºA010 (Acceso a Puerto Madryn)</t>
  </si>
  <si>
    <t>Roque Sáenz Peña - Salta</t>
  </si>
  <si>
    <t>Talacasto - Int. R.N.Nº150</t>
  </si>
  <si>
    <t>Int. R.P.Nº7 - Int. R.N.Nº22</t>
  </si>
  <si>
    <t>Int. R.N. Nº 34 - Int. R.N.Nº9</t>
  </si>
  <si>
    <t>Km 370 - km 404</t>
  </si>
  <si>
    <t>Emp. R.N.N°9 - Emp. R.N.N°34</t>
  </si>
  <si>
    <t>Km 0 - km 37,84</t>
  </si>
  <si>
    <t>Total Ejecución de Obras de Repavimentación</t>
  </si>
  <si>
    <t>Total Ejecución de Obras de Pavimentación</t>
  </si>
  <si>
    <t>Fortalecimiento de la Red Nacional Vial a través de Nuevas Rutas y Caminos</t>
  </si>
  <si>
    <t>Construcción de Nuevas Rutas de Alto Tránsito</t>
  </si>
  <si>
    <t>Total Construcción de Nuevas Rutas de Alto Tránsito</t>
  </si>
  <si>
    <t>Construcción de Camino de Acceso desde Rutas Troncales</t>
  </si>
  <si>
    <t>Int. R.N.Nº12 - Int. R.P.Nº41 (Acceso a Parque Industrial y Puertos de Zárate)</t>
  </si>
  <si>
    <t>Total Construcción de Camino de Acceso desde Rutas Troncales</t>
  </si>
  <si>
    <t>Total Fortalecimiento de la Red Nacional Vial a través de Nuevas Rutas y Caminos</t>
  </si>
  <si>
    <t>Total Proyectos Dirección Nacional de Vialidad</t>
  </si>
  <si>
    <t>Ruta</t>
  </si>
  <si>
    <t>Crédito Inicial</t>
  </si>
  <si>
    <t>Crédito Vigente 31/12/2017</t>
  </si>
  <si>
    <t>Devengado 31/12/2017</t>
  </si>
  <si>
    <t>Avance Año 2017</t>
  </si>
  <si>
    <t>Señalamiento Horizontal Zona Sur</t>
  </si>
  <si>
    <t>Gualeguaychú Paso de los Libres</t>
  </si>
  <si>
    <t>Obras en Corredores Viales Concesionados</t>
  </si>
  <si>
    <t>Sección II  km 2823,90 (La Pasarela) - km  2887,25</t>
  </si>
  <si>
    <t>Goya - San Roque (Pte. s/ Rio Batelito)</t>
  </si>
  <si>
    <t>Seccion: I - Km 203,31 - Km 227,56</t>
  </si>
  <si>
    <t>Seccion: III - Km 259,27 - Km 292,23</t>
  </si>
  <si>
    <t>Emp. R.N.Nº 89 - Acceso a Margarita Belen</t>
  </si>
  <si>
    <t>Km. 213,76 - 237,50</t>
  </si>
  <si>
    <t>Distribuidor R.P.N°39 - R.P.N°192 (Parada Robles) (km 69,2 - km 78,1)</t>
  </si>
  <si>
    <t>Km. 1023 - km 1036</t>
  </si>
  <si>
    <t>Río Negro - Convenio 13</t>
  </si>
  <si>
    <t xml:space="preserve">El Remanso - El Solitario y Acceso al Remanso </t>
  </si>
  <si>
    <t>Km 1645,000 - km 1771,000</t>
  </si>
  <si>
    <t>Zapala - Límite con Mendoza / Las Lajas - Límite con Chile</t>
  </si>
  <si>
    <t>TFO Río Negro - Convenio 14</t>
  </si>
  <si>
    <t xml:space="preserve">Ruta Nacional N° 52 - Ruta Nacional N°40  Jujuy Convenio 15 </t>
  </si>
  <si>
    <t>Empalme R.P.N°22-Límite c/Chubut/Santa Cruz / Empalme R.N.N°40-Lte. c/Chile</t>
  </si>
  <si>
    <t>Km 1936,27 (1937,1) - km 1978,35 (km 1979,15) / km 0 - km 105</t>
  </si>
  <si>
    <t>Km0-km7,23 / km0-km4,59 / km0-km2,58 - Sistema Modular</t>
  </si>
  <si>
    <t>Av. B. Parera - A Nivel R.N.N° 11 - A Nivel R.N.N° 11- Calle J.Garay</t>
  </si>
  <si>
    <t>Los Altares - Emp R.N.N°40 (Tecka)</t>
  </si>
  <si>
    <t>Km. 313,74 - km 528,67</t>
  </si>
  <si>
    <t>Km 102,47 - km 210,17 / km 1366,77 - km 1467,67</t>
  </si>
  <si>
    <t>Emp (Ex) R.N.N°26 - Emp. R.N.N°40</t>
  </si>
  <si>
    <t>Calle Braille - Emp. R.N.Nº95</t>
  </si>
  <si>
    <t>Int. R.N.Nº 20 y R.N.Nº 79</t>
  </si>
  <si>
    <t>Intersección con Acceso Norte a Villa Angela</t>
  </si>
  <si>
    <t>Acceso Norte a Villa Angela - km. 1027,81</t>
  </si>
  <si>
    <t>Km 1456,50 - km 1463,00</t>
  </si>
  <si>
    <t>Cortaderas - Las Grutas - Sección  II</t>
  </si>
  <si>
    <t>Km 1465,84 - km 1548,12</t>
  </si>
  <si>
    <t>Empale Ruta Provincial N° 9 - Empalme Ruta Provincial N° 3</t>
  </si>
  <si>
    <t>Km. 1197,00 - km 1241,00</t>
  </si>
  <si>
    <t>Lte. c/Santa Cruz - Emp R.P.N°22</t>
  </si>
  <si>
    <t>1940-1979</t>
  </si>
  <si>
    <t>Ruta Nacional Nº14 - Arroyo Mandisoví Grande - Río Mocoretá</t>
  </si>
  <si>
    <t>Ruta Nacional Nº14 - Río Mocoretá - Arroyo Curupicay</t>
  </si>
  <si>
    <t>Ruta Nacional Nº14 - Arroyo Curupicay - Empalme RN 127</t>
  </si>
  <si>
    <t>Ruta Nacional Nº14 - Empalme RN 127 - Establecimiento San Agustín</t>
  </si>
  <si>
    <t>Empalme R.N.N°14 - Av. Belgrano (Acceso Aeropuerto)</t>
  </si>
  <si>
    <t>Pte. s/ Río Salado</t>
  </si>
  <si>
    <t>Sección IV: Acceso Monteros - Emp. R.N.N°38 (Actual)</t>
  </si>
  <si>
    <t>Km 1038,67 - km 1041,90</t>
  </si>
  <si>
    <t>Km. 489,25 - km 500,59</t>
  </si>
  <si>
    <t>Empalme R.P.N°10 - Santa Isabel</t>
  </si>
  <si>
    <t>Conexión Vial Sudoeste Camino Secundario 063-02</t>
  </si>
  <si>
    <t>Tres Lagos - Empalme R.P. N°11</t>
  </si>
  <si>
    <t>IIb: Ballesteros-Empalme R.P.N° 2 (V. Maria) - V. Maria - Oncativo</t>
  </si>
  <si>
    <t>Secc Ia: Int. con R.N.N°9 Actual - Emp. R.N.N°178 (Armstrong)</t>
  </si>
  <si>
    <t>Inter. con AU009 - Inter. R.P.N°2</t>
  </si>
  <si>
    <t>Acc. Pte s/Rio Chico - Gdor. Gregores - Sec. I- II - sobre R.P.Nº25</t>
  </si>
  <si>
    <t>Km 262 - km 319,4</t>
  </si>
  <si>
    <t>Km 504 - km 527 - km 470 - km 480</t>
  </si>
  <si>
    <t>Km 188 - km 278</t>
  </si>
  <si>
    <t>Km 898 - km 939 / km 984 - km 1008</t>
  </si>
  <si>
    <t>Km 607 - km 635</t>
  </si>
  <si>
    <t>CVN° 1 - Obra N° 8 - Emp. R.N.Nº 3 - Acceso a Espigas</t>
  </si>
  <si>
    <t>CVN° 2 - Obra N° 11B - Cruce FC Sarmiento - Emp. R.P.N°1</t>
  </si>
  <si>
    <t>CVN° 3 - Obra N° 2 - Ex R.N.N° 191 - R.N.N°A012</t>
  </si>
  <si>
    <t>CVN°6 - Emp. R.P.N° 100 (S) - Emp. R.N.N°16</t>
  </si>
  <si>
    <t>Km 315-323, km 337-364; km 382-384, km 415-4201 y km 450-471</t>
  </si>
  <si>
    <t>CVNº3 - R.N.Nº188-Obra 18 -Empalme R.P.Nº66 -Empalme R.P.Nº101</t>
  </si>
  <si>
    <t>Sección VI Salta</t>
  </si>
  <si>
    <t>Corredor Bioceánico Norte- Metán - Avia Terai</t>
  </si>
  <si>
    <t>Pilcaniyeu Viejo - Emp. R.N.Nº237</t>
  </si>
  <si>
    <t>Secciones I y II</t>
  </si>
  <si>
    <t>Acceso a Bariloche por Calle Monseñor Esandi</t>
  </si>
  <si>
    <t>Ischigualasto - R.N.N°40</t>
  </si>
  <si>
    <t>Km 106 - km 131</t>
  </si>
  <si>
    <t>Emp. Calle 12 de Octubre - Emp. R.N.N°40</t>
  </si>
  <si>
    <t>Río Parana - Autopista Rosario - Cordoba (Av.Pellegrini)</t>
  </si>
  <si>
    <t>Río Parana - Av. Pellegrini - km 0,00 - km 10,125</t>
  </si>
  <si>
    <t>Seccion III: Lte c/ Santa Fe - R.N.N°158</t>
  </si>
  <si>
    <t>Las Mojarras - Emp. R.P.N°357 (Acceso a Quilmes)</t>
  </si>
  <si>
    <t>Int. c/ R.N.N°188 - Cruce FFCC Gral. San Martin</t>
  </si>
  <si>
    <t>Paso por Ataliva Roca - Empalme R.P.Nº18 - Santa Rosa</t>
  </si>
  <si>
    <t>Km. 279,80 - km 281,75</t>
  </si>
  <si>
    <t>Conexion R.N.Nª 20 (Km. 199,69) y R.N.Nª 148 (961,92)</t>
  </si>
  <si>
    <t>Circunvalación Sur a Villa Dolores</t>
  </si>
  <si>
    <t>Empalme R.N.Nº 8 - Emp. R.P. Nº 14 /  Lte. c/Córdoba - Empalme R.N.Nº 7</t>
  </si>
  <si>
    <t>Empalme R.P.Nº 2 - Límite Santa Fe/Chaco</t>
  </si>
  <si>
    <t>Km. 768,77 - km 813,09 y Acceso a Pozo Borrado</t>
  </si>
  <si>
    <t>Empalme R.N.Nº 9 (O) - Empalme R.N.Nº 11</t>
  </si>
  <si>
    <t>Km. 41,93 - km  66,71 / km 1,26 - km 13,95</t>
  </si>
  <si>
    <t>Arroyito - Acceso a  Zapala</t>
  </si>
  <si>
    <t>Malla 111 - Neuquén</t>
  </si>
  <si>
    <t>Empalme R.P.N° 1 (D) - Est. Los Manantiales</t>
  </si>
  <si>
    <t xml:space="preserve">Empalme R.N.N° 157 - Empalme R.N.N° 38 </t>
  </si>
  <si>
    <t>Empalme R.P.N° 329 (Monteagudo) - Tucumán</t>
  </si>
  <si>
    <t>Empalme R.P.N°10 - Lte. c/Cordoba / Emp.R.N.N° 35 - Acc. Quetrequen</t>
  </si>
  <si>
    <t>Empalme R.N.Nº 20 - Empalme R.N.Nº 147 / Empalme R.N.Nº 7 - Empalme R.N.Nº 20</t>
  </si>
  <si>
    <t>Pergamino - Empalme R.P.N° 65 / Empalme R.P.N° 21 - Alto Nivel R.N.N° 9</t>
  </si>
  <si>
    <t>Empalme  R.N.N°40S - Lte. c/Chile</t>
  </si>
  <si>
    <t>Acceso a Frias - Empalme  R.P.N°329</t>
  </si>
  <si>
    <t>Km. 333,49 (Pr 333,49) - Empalme R.P.N°32 (401,43) / Empalme R.P.N°11 (8,93)- Emp. R.N.N°12 (40,92)</t>
  </si>
  <si>
    <t>Empalme R.N.N° 11 - Empalme R.N.N°95</t>
  </si>
  <si>
    <t>Empalme R.N.N°151-Lte. con Mendoza/Emp. R.P.Nº14 - Emp.R.N.N°143/Emp. R.P.Nº10-Emp. R.N.Nº143</t>
  </si>
  <si>
    <t>Empalme R.N.N°117-Empalme R.P.N°155- km139,00- Emp. R.N.N°14-Emp.R.N.N°14-Yapeyu</t>
  </si>
  <si>
    <t>Prog. 1818 - Lte.c/Santa Cruz / Emp.R.N.N°3 - Emp.R.P.N°20</t>
  </si>
  <si>
    <t>Empalme R.N.N°14 - Villaguay</t>
  </si>
  <si>
    <t>Límite c/San Luis - Emp. R.P.N°31; Emp. R.N.N°79 - Lte. c/San Juan</t>
  </si>
  <si>
    <t>Empalme R.N.N°60 - Rio Agua Clara; Aimogasta (S) - Aceso a Tinogasta</t>
  </si>
  <si>
    <t xml:space="preserve"> Malla 508</t>
  </si>
  <si>
    <t>Autovía Mar del Plata - Balcarce 2º tramo</t>
  </si>
  <si>
    <t>Km 31,7 - km 64,686</t>
  </si>
  <si>
    <t>Acceso a Alberti</t>
  </si>
  <si>
    <t>Km. 189,39</t>
  </si>
  <si>
    <t>C.V. Nº 5 - O.M. Nº 227 R.N.Nº 34</t>
  </si>
  <si>
    <t>Km. 1164 - km 1177</t>
  </si>
  <si>
    <t>Sección I: Emp. Ex R.N.N°33 (km 8,65) - Ea. Don Enrique (km 41,00)</t>
  </si>
  <si>
    <t>ORDENAMIENTO DE LOS PROYECTOS Y OBRA POR NIVEL DE EJECUCIÓN ACUMULADA</t>
  </si>
  <si>
    <t>DATOS DE OBRA</t>
  </si>
  <si>
    <t>Avance Financiero (en miles de $)</t>
  </si>
  <si>
    <t>Avance Físico (*)</t>
  </si>
  <si>
    <t>Long.Km.</t>
  </si>
  <si>
    <t xml:space="preserve">Inversión Total </t>
  </si>
  <si>
    <t>Est</t>
  </si>
  <si>
    <t>DIRECCIÓN NACIONAL DE VIALIDAD - INFORME POR PROGRAMA - EJERCICIO 2017</t>
  </si>
  <si>
    <t>Contratos de Recuperación y Mantenimiento II  C.Re.Ma. II</t>
  </si>
  <si>
    <t>Contratos de Recuperación y Mantenimiento I  C.Re.Ma. I</t>
  </si>
  <si>
    <t>Total Contratos de Recuperación y Mantenimiento C.Re.Ma. I</t>
  </si>
  <si>
    <t>Total Mantenimiento por Adminstración</t>
  </si>
  <si>
    <t>Total Mantenimiento por Convenio con Provincias</t>
  </si>
  <si>
    <t>Sección II - Km.44,04 - Km. 70,61</t>
  </si>
  <si>
    <t xml:space="preserve">Empalme R.N.N°14 y R.N.N°127 - Alcantarilla Transversal </t>
  </si>
  <si>
    <t>Enlace Ruta 21 y Ruta Nacional Nº226 Olavarría - Azul</t>
  </si>
  <si>
    <t>Empalme R.N.Nº226-Empalme R.N.Nº3</t>
  </si>
  <si>
    <t>P s/n</t>
  </si>
  <si>
    <t>Límite con Santa Fe - Km 1078,00</t>
  </si>
  <si>
    <t>52-40</t>
  </si>
  <si>
    <t>Total Obras en Corredores Viales Concesionados</t>
  </si>
  <si>
    <t>Código</t>
  </si>
  <si>
    <t>(**) La longitud de los puentes está expresada en metros.</t>
  </si>
  <si>
    <t>(*) Del 1-12-2016 al 30-11-2017. Del 1-12-2017 en adelante se informará como ejercicio 2018.</t>
  </si>
  <si>
    <t>Mejoramiento y Reconstrucción en Puentes (**)</t>
  </si>
  <si>
    <t>Mejoramiento y Reconstrucción en Puentes  Fase II (**)</t>
  </si>
  <si>
    <t>Observaciones</t>
  </si>
  <si>
    <t>Certificación demorada. Valor estimado</t>
  </si>
  <si>
    <t>Global. El valor de certificación corresponde a la distribución proporcional del Crédito para el periodo Informado</t>
  </si>
  <si>
    <t>Modificación de Obra en trámite</t>
  </si>
  <si>
    <t>D</t>
  </si>
  <si>
    <t>Convenio a convalidar Longitud y Monto sujeto a reajuste</t>
  </si>
  <si>
    <t>E</t>
  </si>
  <si>
    <t>Convenio finalizado con monto inferior al previsto</t>
  </si>
  <si>
    <t>F</t>
  </si>
  <si>
    <t>Convenio en ejecución con avance inferior al previsto</t>
  </si>
  <si>
    <t>H</t>
  </si>
  <si>
    <t>Convenio a finalizar de acuerdo a lo previsto</t>
  </si>
  <si>
    <t>I</t>
  </si>
  <si>
    <t>Convenio con plazo vencido, con ampliación de plazo con el mismo monto de contrato</t>
  </si>
  <si>
    <t>J</t>
  </si>
  <si>
    <t>Reinicio de obra en estudio</t>
  </si>
  <si>
    <t>K</t>
  </si>
  <si>
    <t>Certificación de Pago Diferido</t>
  </si>
  <si>
    <t>L</t>
  </si>
  <si>
    <t>Redeterminación en trámite</t>
  </si>
  <si>
    <t>M</t>
  </si>
  <si>
    <t>Obra supeditada a Neutralización que corre por Exp. Nº 599/2016</t>
  </si>
  <si>
    <t>S/D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</si>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</sst>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;@"/>
    <numFmt numFmtId="165" formatCode="0.0%"/>
    <numFmt numFmtId="166" formatCode="#,##0.0"/>
    <numFmt numFmtId="167" formatCode="dd/mm/yy;@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60">
    <xf numFmtId="0" fontId="0" fillId="0" borderId="0" xfId="0"/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Continuous" vertical="center" wrapText="1"/>
    </xf>
    <xf numFmtId="166" fontId="2" fillId="0" borderId="0" xfId="0" applyNumberFormat="1" applyFont="1" applyFill="1" applyBorder="1" applyAlignment="1">
      <alignment horizontal="centerContinuous" vertical="center" wrapText="1"/>
    </xf>
    <xf numFmtId="164" fontId="2" fillId="0" borderId="0" xfId="0" applyNumberFormat="1" applyFont="1" applyFill="1" applyBorder="1" applyAlignment="1">
      <alignment horizontal="centerContinuous" vertical="center" wrapText="1"/>
    </xf>
    <xf numFmtId="166" fontId="3" fillId="0" borderId="0" xfId="0" applyNumberFormat="1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Alignment="1">
      <alignment horizontal="centerContinuous" vertical="center" wrapText="1"/>
    </xf>
    <xf numFmtId="0" fontId="3" fillId="0" borderId="0" xfId="0" applyFont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Continuous" vertical="center" wrapText="1"/>
    </xf>
    <xf numFmtId="164" fontId="2" fillId="0" borderId="4" xfId="0" applyNumberFormat="1" applyFont="1" applyFill="1" applyBorder="1" applyAlignment="1">
      <alignment horizontal="centerContinuous" vertical="center" wrapText="1"/>
    </xf>
    <xf numFmtId="164" fontId="2" fillId="0" borderId="5" xfId="0" applyNumberFormat="1" applyFont="1" applyFill="1" applyBorder="1" applyAlignment="1">
      <alignment horizontal="centerContinuous" vertical="center" wrapText="1"/>
    </xf>
    <xf numFmtId="166" fontId="2" fillId="0" borderId="3" xfId="0" applyNumberFormat="1" applyFont="1" applyFill="1" applyBorder="1" applyAlignment="1">
      <alignment horizontal="centerContinuous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wrapText="1"/>
    </xf>
    <xf numFmtId="166" fontId="3" fillId="0" borderId="2" xfId="0" applyNumberFormat="1" applyFont="1" applyBorder="1" applyAlignment="1">
      <alignment wrapText="1"/>
    </xf>
    <xf numFmtId="165" fontId="3" fillId="0" borderId="2" xfId="0" applyNumberFormat="1" applyFont="1" applyBorder="1" applyAlignment="1">
      <alignment wrapText="1"/>
    </xf>
    <xf numFmtId="166" fontId="2" fillId="0" borderId="0" xfId="0" applyNumberFormat="1" applyFont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167" fontId="3" fillId="0" borderId="2" xfId="0" applyNumberFormat="1" applyFont="1" applyFill="1" applyBorder="1" applyAlignment="1">
      <alignment horizontal="center" wrapText="1"/>
    </xf>
    <xf numFmtId="166" fontId="3" fillId="0" borderId="2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167" fontId="3" fillId="0" borderId="2" xfId="0" applyNumberFormat="1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2" fontId="3" fillId="0" borderId="0" xfId="0" applyNumberFormat="1" applyFont="1" applyAlignment="1">
      <alignment wrapText="1"/>
    </xf>
    <xf numFmtId="0" fontId="6" fillId="0" borderId="0" xfId="0" applyFont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</cellXfs>
  <cellStyles count="2">
    <cellStyle name="Normal" xfId="0" builtinId="0"/>
    <cellStyle name="Título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9"/>
  <sheetViews>
    <sheetView tabSelected="1" view="pageLayout" topLeftCell="A114" zoomScale="130" zoomScaleNormal="100" zoomScaleSheetLayoutView="115" zoomScalePageLayoutView="130" workbookViewId="0">
      <selection activeCell="H114" sqref="H114"/>
    </sheetView>
  </sheetViews>
  <sheetFormatPr baseColWidth="10" defaultRowHeight="13.5" x14ac:dyDescent="0.25"/>
  <cols>
    <col min="1" max="2" width="3" style="19" bestFit="1" customWidth="1"/>
    <col min="3" max="3" width="3.140625" style="19" bestFit="1" customWidth="1"/>
    <col min="4" max="4" width="4.5703125" style="19" customWidth="1"/>
    <col min="5" max="5" width="19" style="19" bestFit="1" customWidth="1"/>
    <col min="6" max="6" width="17.42578125" style="33" bestFit="1" customWidth="1"/>
    <col min="7" max="7" width="54.85546875" style="19" customWidth="1"/>
    <col min="8" max="8" width="47.7109375" style="19" customWidth="1"/>
    <col min="9" max="9" width="5" style="19" bestFit="1" customWidth="1"/>
    <col min="10" max="10" width="8" style="19" bestFit="1" customWidth="1"/>
    <col min="11" max="12" width="9.28515625" style="35" bestFit="1" customWidth="1"/>
    <col min="13" max="13" width="14" style="36" customWidth="1"/>
    <col min="14" max="16" width="11.28515625" style="36" bestFit="1" customWidth="1"/>
    <col min="17" max="18" width="7" style="37" bestFit="1" customWidth="1"/>
    <col min="19" max="19" width="3.5703125" style="33" bestFit="1" customWidth="1"/>
    <col min="20" max="20" width="5" style="33" bestFit="1" customWidth="1"/>
    <col min="21" max="21" width="11.42578125" style="19" customWidth="1"/>
    <col min="22" max="16384" width="11.42578125" style="19"/>
  </cols>
  <sheetData>
    <row r="1" spans="1:20" ht="15" x14ac:dyDescent="0.25">
      <c r="A1" s="13" t="s">
        <v>1451</v>
      </c>
      <c r="B1" s="13"/>
      <c r="C1" s="13"/>
      <c r="D1" s="13"/>
      <c r="E1" s="13"/>
      <c r="F1" s="13"/>
      <c r="G1" s="13"/>
      <c r="H1" s="13"/>
      <c r="I1" s="13"/>
      <c r="J1" s="14"/>
      <c r="K1" s="15"/>
      <c r="L1" s="15"/>
      <c r="M1" s="16"/>
      <c r="N1" s="14"/>
      <c r="O1" s="14"/>
      <c r="P1" s="14"/>
      <c r="Q1" s="14"/>
      <c r="R1" s="14"/>
      <c r="S1" s="17"/>
      <c r="T1" s="18"/>
    </row>
    <row r="2" spans="1:20" ht="15" x14ac:dyDescent="0.25">
      <c r="A2" s="13" t="s">
        <v>1444</v>
      </c>
      <c r="B2" s="13"/>
      <c r="C2" s="13"/>
      <c r="D2" s="13"/>
      <c r="E2" s="13"/>
      <c r="F2" s="13"/>
      <c r="G2" s="13"/>
      <c r="H2" s="13"/>
      <c r="I2" s="13"/>
      <c r="J2" s="14"/>
      <c r="K2" s="15"/>
      <c r="L2" s="15"/>
      <c r="M2" s="16"/>
      <c r="N2" s="14"/>
      <c r="O2" s="14"/>
      <c r="P2" s="14"/>
      <c r="Q2" s="14"/>
      <c r="R2" s="14"/>
      <c r="S2" s="17"/>
      <c r="T2" s="18"/>
    </row>
    <row r="3" spans="1:20" ht="15" x14ac:dyDescent="0.25">
      <c r="A3" s="13"/>
      <c r="B3" s="13"/>
      <c r="C3" s="13"/>
      <c r="D3" s="13"/>
      <c r="E3" s="13"/>
      <c r="F3" s="20"/>
      <c r="G3" s="13"/>
      <c r="H3" s="13"/>
      <c r="I3" s="13"/>
      <c r="J3" s="14"/>
      <c r="K3" s="15"/>
      <c r="L3" s="15"/>
      <c r="M3" s="16"/>
      <c r="N3" s="14"/>
      <c r="O3" s="14"/>
      <c r="P3" s="14"/>
      <c r="Q3" s="14"/>
      <c r="R3" s="14"/>
      <c r="S3" s="21"/>
      <c r="T3" s="22"/>
    </row>
    <row r="4" spans="1:20" ht="15" x14ac:dyDescent="0.25">
      <c r="A4" s="23" t="s">
        <v>1445</v>
      </c>
      <c r="B4" s="24"/>
      <c r="C4" s="24"/>
      <c r="D4" s="24"/>
      <c r="E4" s="24"/>
      <c r="F4" s="25"/>
      <c r="G4" s="24"/>
      <c r="H4" s="24"/>
      <c r="I4" s="24"/>
      <c r="J4" s="26"/>
      <c r="K4" s="27"/>
      <c r="L4" s="28"/>
      <c r="M4" s="29" t="s">
        <v>1446</v>
      </c>
      <c r="N4" s="26"/>
      <c r="O4" s="26"/>
      <c r="P4" s="26"/>
      <c r="Q4" s="30" t="s">
        <v>1447</v>
      </c>
      <c r="R4" s="31"/>
      <c r="S4" s="31"/>
      <c r="T4" s="32"/>
    </row>
    <row r="5" spans="1:20" ht="45" x14ac:dyDescent="0.25">
      <c r="A5" s="2" t="s">
        <v>728</v>
      </c>
      <c r="B5" s="2" t="s">
        <v>729</v>
      </c>
      <c r="C5" s="2" t="s">
        <v>730</v>
      </c>
      <c r="D5" s="2" t="s">
        <v>731</v>
      </c>
      <c r="E5" s="2" t="s">
        <v>0</v>
      </c>
      <c r="F5" s="2" t="s">
        <v>1328</v>
      </c>
      <c r="G5" s="2" t="s">
        <v>1</v>
      </c>
      <c r="H5" s="2" t="s">
        <v>732</v>
      </c>
      <c r="I5" s="3" t="s">
        <v>733</v>
      </c>
      <c r="J5" s="4" t="s">
        <v>1448</v>
      </c>
      <c r="K5" s="5" t="s">
        <v>2</v>
      </c>
      <c r="L5" s="5" t="s">
        <v>734</v>
      </c>
      <c r="M5" s="6" t="s">
        <v>1449</v>
      </c>
      <c r="N5" s="4" t="s">
        <v>1329</v>
      </c>
      <c r="O5" s="4" t="s">
        <v>1330</v>
      </c>
      <c r="P5" s="4" t="s">
        <v>1331</v>
      </c>
      <c r="Q5" s="4" t="s">
        <v>1332</v>
      </c>
      <c r="R5" s="4" t="s">
        <v>3</v>
      </c>
      <c r="S5" s="2" t="s">
        <v>1450</v>
      </c>
      <c r="T5" s="7" t="s">
        <v>4</v>
      </c>
    </row>
    <row r="7" spans="1:20" ht="15" x14ac:dyDescent="0.3">
      <c r="G7" s="34" t="s">
        <v>735</v>
      </c>
    </row>
    <row r="8" spans="1:20" x14ac:dyDescent="0.25">
      <c r="A8" s="38">
        <v>16</v>
      </c>
      <c r="B8" s="38">
        <v>1</v>
      </c>
      <c r="C8" s="38">
        <v>1</v>
      </c>
      <c r="D8" s="38">
        <v>51</v>
      </c>
      <c r="E8" s="38" t="s">
        <v>483</v>
      </c>
      <c r="F8" s="39" t="s">
        <v>13</v>
      </c>
      <c r="G8" s="38" t="s">
        <v>735</v>
      </c>
      <c r="H8" s="38" t="s">
        <v>484</v>
      </c>
      <c r="I8" s="38">
        <v>14</v>
      </c>
      <c r="J8" s="38"/>
      <c r="K8" s="40">
        <v>42736</v>
      </c>
      <c r="L8" s="40">
        <v>43070</v>
      </c>
      <c r="M8" s="41">
        <v>813564.47900000005</v>
      </c>
      <c r="N8" s="41">
        <v>702000</v>
      </c>
      <c r="O8" s="41">
        <v>1550463.4539999999</v>
      </c>
      <c r="P8" s="41">
        <v>1489056.051</v>
      </c>
      <c r="Q8" s="42">
        <v>0.99999941123289871</v>
      </c>
      <c r="R8" s="42">
        <v>0.99999941123289871</v>
      </c>
      <c r="S8" s="39">
        <v>6</v>
      </c>
      <c r="T8" s="39" t="s">
        <v>485</v>
      </c>
    </row>
    <row r="9" spans="1:20" ht="15" x14ac:dyDescent="0.3">
      <c r="G9" s="34" t="s">
        <v>1455</v>
      </c>
      <c r="M9" s="43">
        <f>SUM(M8)</f>
        <v>813564.47900000005</v>
      </c>
      <c r="N9" s="43">
        <f t="shared" ref="N9:P9" si="0">SUM(N8)</f>
        <v>702000</v>
      </c>
      <c r="O9" s="43">
        <f t="shared" si="0"/>
        <v>1550463.4539999999</v>
      </c>
      <c r="P9" s="43">
        <f t="shared" si="0"/>
        <v>1489056.051</v>
      </c>
    </row>
    <row r="11" spans="1:20" ht="15" x14ac:dyDescent="0.3">
      <c r="G11" s="34" t="s">
        <v>736</v>
      </c>
    </row>
    <row r="12" spans="1:20" x14ac:dyDescent="0.25">
      <c r="A12" s="38">
        <v>16</v>
      </c>
      <c r="B12" s="38">
        <v>3</v>
      </c>
      <c r="C12" s="38">
        <v>50</v>
      </c>
      <c r="D12" s="38">
        <v>51</v>
      </c>
      <c r="E12" s="38" t="s">
        <v>133</v>
      </c>
      <c r="F12" s="44" t="s">
        <v>134</v>
      </c>
      <c r="G12" s="45" t="s">
        <v>737</v>
      </c>
      <c r="H12" s="45" t="s">
        <v>738</v>
      </c>
      <c r="I12" s="38">
        <v>11</v>
      </c>
      <c r="J12" s="38">
        <v>38</v>
      </c>
      <c r="K12" s="40">
        <v>41699</v>
      </c>
      <c r="L12" s="40">
        <v>42428.998399999997</v>
      </c>
      <c r="M12" s="41">
        <v>45876</v>
      </c>
      <c r="N12" s="41">
        <v>0</v>
      </c>
      <c r="O12" s="41">
        <v>498.38900000000001</v>
      </c>
      <c r="P12" s="41">
        <v>498.38799999999998</v>
      </c>
      <c r="Q12" s="42">
        <v>0</v>
      </c>
      <c r="R12" s="42">
        <v>6.931729008631965E-2</v>
      </c>
      <c r="S12" s="39">
        <v>7</v>
      </c>
      <c r="T12" s="39"/>
    </row>
    <row r="13" spans="1:20" x14ac:dyDescent="0.25">
      <c r="A13" s="38">
        <v>16</v>
      </c>
      <c r="B13" s="38">
        <v>3</v>
      </c>
      <c r="C13" s="38">
        <v>57</v>
      </c>
      <c r="D13" s="38">
        <v>51</v>
      </c>
      <c r="E13" s="45" t="s">
        <v>315</v>
      </c>
      <c r="F13" s="44" t="s">
        <v>1463</v>
      </c>
      <c r="G13" s="38" t="s">
        <v>1349</v>
      </c>
      <c r="H13" s="38" t="s">
        <v>365</v>
      </c>
      <c r="I13" s="38">
        <v>11</v>
      </c>
      <c r="J13" s="38">
        <v>600</v>
      </c>
      <c r="K13" s="46" t="s">
        <v>12</v>
      </c>
      <c r="L13" s="46" t="s">
        <v>12</v>
      </c>
      <c r="M13" s="47">
        <v>75567.668999999994</v>
      </c>
      <c r="N13" s="41">
        <v>0</v>
      </c>
      <c r="O13" s="41">
        <v>17565.048999999999</v>
      </c>
      <c r="P13" s="41">
        <v>17565.047999999999</v>
      </c>
      <c r="Q13" s="42">
        <v>0</v>
      </c>
      <c r="R13" s="42">
        <v>0.26750000000000002</v>
      </c>
      <c r="S13" s="39"/>
      <c r="T13" s="39"/>
    </row>
    <row r="14" spans="1:20" x14ac:dyDescent="0.25">
      <c r="A14" s="38">
        <v>16</v>
      </c>
      <c r="B14" s="38">
        <v>3</v>
      </c>
      <c r="C14" s="38">
        <v>61</v>
      </c>
      <c r="D14" s="38">
        <v>51</v>
      </c>
      <c r="E14" s="38" t="s">
        <v>449</v>
      </c>
      <c r="F14" s="9" t="s">
        <v>300</v>
      </c>
      <c r="G14" s="45" t="s">
        <v>740</v>
      </c>
      <c r="H14" s="45" t="s">
        <v>452</v>
      </c>
      <c r="I14" s="38">
        <v>11</v>
      </c>
      <c r="J14" s="38">
        <v>19.14</v>
      </c>
      <c r="K14" s="40">
        <v>42370</v>
      </c>
      <c r="L14" s="40">
        <v>43464.997599999995</v>
      </c>
      <c r="M14" s="41">
        <v>128185</v>
      </c>
      <c r="N14" s="41">
        <v>10000</v>
      </c>
      <c r="O14" s="41">
        <v>23663.867999999999</v>
      </c>
      <c r="P14" s="41">
        <v>23663.865000000002</v>
      </c>
      <c r="Q14" s="42">
        <v>0.14599212076295978</v>
      </c>
      <c r="R14" s="42">
        <v>0.29209345867301167</v>
      </c>
      <c r="S14" s="39">
        <v>6</v>
      </c>
      <c r="T14" s="39" t="s">
        <v>60</v>
      </c>
    </row>
    <row r="15" spans="1:20" x14ac:dyDescent="0.25">
      <c r="A15" s="38">
        <v>16</v>
      </c>
      <c r="B15" s="38">
        <v>3</v>
      </c>
      <c r="C15" s="38">
        <v>56</v>
      </c>
      <c r="D15" s="38">
        <v>51</v>
      </c>
      <c r="E15" s="38" t="s">
        <v>667</v>
      </c>
      <c r="F15" s="9" t="s">
        <v>670</v>
      </c>
      <c r="G15" s="10" t="s">
        <v>671</v>
      </c>
      <c r="H15" s="10" t="s">
        <v>365</v>
      </c>
      <c r="I15" s="38">
        <v>11</v>
      </c>
      <c r="J15" s="38">
        <v>254.63</v>
      </c>
      <c r="K15" s="40">
        <v>42490</v>
      </c>
      <c r="L15" s="40">
        <v>43219.998399999997</v>
      </c>
      <c r="M15" s="41">
        <v>28165</v>
      </c>
      <c r="N15" s="41">
        <v>0</v>
      </c>
      <c r="O15" s="41">
        <v>10306.548000000001</v>
      </c>
      <c r="P15" s="41">
        <v>10306.546</v>
      </c>
      <c r="Q15" s="42">
        <v>0.33396058938398721</v>
      </c>
      <c r="R15" s="42">
        <v>0.42648677436534704</v>
      </c>
      <c r="S15" s="39">
        <v>6</v>
      </c>
      <c r="T15" s="39"/>
    </row>
    <row r="16" spans="1:20" x14ac:dyDescent="0.25">
      <c r="A16" s="38">
        <v>16</v>
      </c>
      <c r="B16" s="38">
        <v>3</v>
      </c>
      <c r="C16" s="38">
        <v>55</v>
      </c>
      <c r="D16" s="38">
        <v>51</v>
      </c>
      <c r="E16" s="38" t="s">
        <v>609</v>
      </c>
      <c r="F16" s="9" t="s">
        <v>612</v>
      </c>
      <c r="G16" s="45" t="s">
        <v>613</v>
      </c>
      <c r="H16" s="45" t="s">
        <v>365</v>
      </c>
      <c r="I16" s="38">
        <v>11</v>
      </c>
      <c r="J16" s="38">
        <v>1524</v>
      </c>
      <c r="K16" s="40">
        <v>42370</v>
      </c>
      <c r="L16" s="40">
        <v>42734.999199999998</v>
      </c>
      <c r="M16" s="41">
        <v>78627</v>
      </c>
      <c r="N16" s="41">
        <v>10000</v>
      </c>
      <c r="O16" s="41">
        <v>250.05</v>
      </c>
      <c r="P16" s="41">
        <v>250.04900000000001</v>
      </c>
      <c r="Q16" s="42">
        <v>0</v>
      </c>
      <c r="R16" s="42">
        <v>0.96484668116550298</v>
      </c>
      <c r="S16" s="39">
        <v>7</v>
      </c>
      <c r="T16" s="39"/>
    </row>
    <row r="17" spans="1:20" x14ac:dyDescent="0.25">
      <c r="A17" s="38">
        <v>16</v>
      </c>
      <c r="B17" s="38">
        <v>3</v>
      </c>
      <c r="C17" s="38">
        <v>46</v>
      </c>
      <c r="D17" s="38">
        <v>51</v>
      </c>
      <c r="E17" s="38" t="s">
        <v>492</v>
      </c>
      <c r="F17" s="39" t="s">
        <v>494</v>
      </c>
      <c r="G17" s="38" t="s">
        <v>1348</v>
      </c>
      <c r="H17" s="38" t="s">
        <v>365</v>
      </c>
      <c r="I17" s="38">
        <v>11</v>
      </c>
      <c r="J17" s="38">
        <v>466.75</v>
      </c>
      <c r="K17" s="40">
        <v>41640</v>
      </c>
      <c r="L17" s="40">
        <v>42369.998399999997</v>
      </c>
      <c r="M17" s="41">
        <v>29528</v>
      </c>
      <c r="N17" s="41">
        <v>0</v>
      </c>
      <c r="O17" s="41">
        <v>1E-3</v>
      </c>
      <c r="P17" s="41">
        <v>0</v>
      </c>
      <c r="Q17" s="42">
        <v>0</v>
      </c>
      <c r="R17" s="42">
        <v>0.9719588187483067</v>
      </c>
      <c r="S17" s="39">
        <v>7</v>
      </c>
      <c r="T17" s="39"/>
    </row>
    <row r="18" spans="1:20" x14ac:dyDescent="0.25">
      <c r="A18" s="38">
        <v>16</v>
      </c>
      <c r="B18" s="38">
        <v>3</v>
      </c>
      <c r="C18" s="38">
        <v>47</v>
      </c>
      <c r="D18" s="38">
        <v>51</v>
      </c>
      <c r="E18" s="38" t="s">
        <v>609</v>
      </c>
      <c r="F18" s="9" t="s">
        <v>610</v>
      </c>
      <c r="G18" s="45" t="s">
        <v>611</v>
      </c>
      <c r="H18" s="45" t="s">
        <v>365</v>
      </c>
      <c r="I18" s="38">
        <v>11</v>
      </c>
      <c r="J18" s="38">
        <v>1179.0999999999999</v>
      </c>
      <c r="K18" s="40">
        <v>41640</v>
      </c>
      <c r="L18" s="40">
        <v>42400.414999999994</v>
      </c>
      <c r="M18" s="41">
        <v>149593</v>
      </c>
      <c r="N18" s="41">
        <v>281.892</v>
      </c>
      <c r="O18" s="41">
        <v>1E-3</v>
      </c>
      <c r="P18" s="41">
        <v>0</v>
      </c>
      <c r="Q18" s="42">
        <v>0</v>
      </c>
      <c r="R18" s="42">
        <v>0.97755911038618115</v>
      </c>
      <c r="S18" s="39">
        <v>7</v>
      </c>
      <c r="T18" s="39"/>
    </row>
    <row r="19" spans="1:20" x14ac:dyDescent="0.25">
      <c r="A19" s="38">
        <v>16</v>
      </c>
      <c r="B19" s="38">
        <v>3</v>
      </c>
      <c r="C19" s="38">
        <v>26</v>
      </c>
      <c r="D19" s="38">
        <v>51</v>
      </c>
      <c r="E19" s="38" t="s">
        <v>492</v>
      </c>
      <c r="F19" s="39" t="s">
        <v>493</v>
      </c>
      <c r="G19" s="38" t="s">
        <v>1344</v>
      </c>
      <c r="H19" s="38" t="s">
        <v>13</v>
      </c>
      <c r="I19" s="38">
        <v>11</v>
      </c>
      <c r="J19" s="38">
        <v>823.83</v>
      </c>
      <c r="K19" s="40">
        <v>40909</v>
      </c>
      <c r="L19" s="40">
        <v>41638.998399999997</v>
      </c>
      <c r="M19" s="41">
        <v>45855</v>
      </c>
      <c r="N19" s="41">
        <v>0</v>
      </c>
      <c r="O19" s="41">
        <v>23045.906999999999</v>
      </c>
      <c r="P19" s="41">
        <v>23045.905999999999</v>
      </c>
      <c r="Q19" s="42">
        <v>0</v>
      </c>
      <c r="R19" s="42">
        <v>0.98120161378257553</v>
      </c>
      <c r="S19" s="39">
        <v>7</v>
      </c>
      <c r="T19" s="39"/>
    </row>
    <row r="20" spans="1:20" ht="27" x14ac:dyDescent="0.25">
      <c r="A20" s="38">
        <v>16</v>
      </c>
      <c r="B20" s="38">
        <v>3</v>
      </c>
      <c r="C20" s="38">
        <v>45</v>
      </c>
      <c r="D20" s="38">
        <v>51</v>
      </c>
      <c r="E20" s="38" t="s">
        <v>449</v>
      </c>
      <c r="F20" s="39" t="s">
        <v>450</v>
      </c>
      <c r="G20" s="38" t="s">
        <v>451</v>
      </c>
      <c r="H20" s="38" t="s">
        <v>1347</v>
      </c>
      <c r="I20" s="38">
        <v>11</v>
      </c>
      <c r="J20" s="38">
        <v>400.32</v>
      </c>
      <c r="K20" s="40">
        <v>41640</v>
      </c>
      <c r="L20" s="40">
        <v>42734.997599999995</v>
      </c>
      <c r="M20" s="41">
        <v>48877</v>
      </c>
      <c r="N20" s="41">
        <v>10000</v>
      </c>
      <c r="O20" s="41">
        <v>15398.085999999999</v>
      </c>
      <c r="P20" s="41">
        <v>15398.085999999999</v>
      </c>
      <c r="Q20" s="42">
        <v>0</v>
      </c>
      <c r="R20" s="42">
        <v>0.98228205495427301</v>
      </c>
      <c r="S20" s="39">
        <v>7</v>
      </c>
      <c r="T20" s="39"/>
    </row>
    <row r="21" spans="1:20" x14ac:dyDescent="0.25">
      <c r="A21" s="38">
        <v>16</v>
      </c>
      <c r="B21" s="38">
        <v>3</v>
      </c>
      <c r="C21" s="38">
        <v>51</v>
      </c>
      <c r="D21" s="38">
        <v>51</v>
      </c>
      <c r="E21" s="38" t="s">
        <v>363</v>
      </c>
      <c r="F21" s="9" t="s">
        <v>364</v>
      </c>
      <c r="G21" s="45" t="s">
        <v>739</v>
      </c>
      <c r="H21" s="45" t="s">
        <v>365</v>
      </c>
      <c r="I21" s="38">
        <v>11</v>
      </c>
      <c r="J21" s="38">
        <v>185.84</v>
      </c>
      <c r="K21" s="40">
        <v>41759</v>
      </c>
      <c r="L21" s="40">
        <v>42488.998399999997</v>
      </c>
      <c r="M21" s="41">
        <v>3510</v>
      </c>
      <c r="N21" s="41">
        <v>11562.762000000001</v>
      </c>
      <c r="O21" s="41">
        <v>96.751000000000005</v>
      </c>
      <c r="P21" s="41">
        <v>96.75</v>
      </c>
      <c r="Q21" s="42">
        <v>0</v>
      </c>
      <c r="R21" s="42">
        <v>0.99772079772079769</v>
      </c>
      <c r="S21" s="39">
        <v>7</v>
      </c>
      <c r="T21" s="39"/>
    </row>
    <row r="22" spans="1:20" x14ac:dyDescent="0.25">
      <c r="A22" s="38">
        <v>16</v>
      </c>
      <c r="B22" s="38">
        <v>3</v>
      </c>
      <c r="C22" s="38">
        <v>33</v>
      </c>
      <c r="D22" s="38">
        <v>51</v>
      </c>
      <c r="E22" s="38" t="s">
        <v>261</v>
      </c>
      <c r="F22" s="39" t="s">
        <v>262</v>
      </c>
      <c r="G22" s="38" t="s">
        <v>1345</v>
      </c>
      <c r="H22" s="38" t="s">
        <v>1346</v>
      </c>
      <c r="I22" s="38">
        <v>11</v>
      </c>
      <c r="J22" s="38">
        <v>144.06</v>
      </c>
      <c r="K22" s="40">
        <v>40035</v>
      </c>
      <c r="L22" s="40">
        <v>41129.997599999995</v>
      </c>
      <c r="M22" s="41">
        <v>14911</v>
      </c>
      <c r="N22" s="41">
        <v>0</v>
      </c>
      <c r="O22" s="41">
        <v>1E-3</v>
      </c>
      <c r="P22" s="41">
        <v>0</v>
      </c>
      <c r="Q22" s="42">
        <v>0</v>
      </c>
      <c r="R22" s="42">
        <v>1</v>
      </c>
      <c r="S22" s="39">
        <v>8</v>
      </c>
      <c r="T22" s="39"/>
    </row>
    <row r="23" spans="1:20" x14ac:dyDescent="0.25">
      <c r="A23" s="38">
        <v>16</v>
      </c>
      <c r="B23" s="38">
        <v>3</v>
      </c>
      <c r="C23" s="38">
        <v>48</v>
      </c>
      <c r="D23" s="38">
        <v>51</v>
      </c>
      <c r="E23" s="38" t="s">
        <v>667</v>
      </c>
      <c r="F23" s="9" t="s">
        <v>668</v>
      </c>
      <c r="G23" s="45" t="s">
        <v>669</v>
      </c>
      <c r="H23" s="45" t="s">
        <v>365</v>
      </c>
      <c r="I23" s="38">
        <v>11</v>
      </c>
      <c r="J23" s="38">
        <v>153.38</v>
      </c>
      <c r="K23" s="40">
        <v>41730</v>
      </c>
      <c r="L23" s="40">
        <v>42490.414999999994</v>
      </c>
      <c r="M23" s="41">
        <v>5327</v>
      </c>
      <c r="N23" s="41">
        <v>11799.951999999999</v>
      </c>
      <c r="O23" s="41">
        <v>0</v>
      </c>
      <c r="P23" s="41">
        <v>0</v>
      </c>
      <c r="Q23" s="42">
        <v>0</v>
      </c>
      <c r="R23" s="42">
        <v>1</v>
      </c>
      <c r="S23" s="39">
        <v>8</v>
      </c>
      <c r="T23" s="39"/>
    </row>
    <row r="24" spans="1:20" ht="15" x14ac:dyDescent="0.3">
      <c r="G24" s="34" t="s">
        <v>1456</v>
      </c>
      <c r="M24" s="43">
        <f>SUM(M12:M23)</f>
        <v>654021.66899999999</v>
      </c>
      <c r="N24" s="43">
        <f t="shared" ref="N24:P24" si="1">SUM(N12:N23)</f>
        <v>53644.606</v>
      </c>
      <c r="O24" s="43">
        <f t="shared" si="1"/>
        <v>90824.650999999998</v>
      </c>
      <c r="P24" s="43">
        <f t="shared" si="1"/>
        <v>90824.637999999992</v>
      </c>
    </row>
    <row r="26" spans="1:20" ht="15" x14ac:dyDescent="0.3">
      <c r="G26" s="48" t="s">
        <v>486</v>
      </c>
    </row>
    <row r="27" spans="1:20" x14ac:dyDescent="0.25">
      <c r="A27" s="38">
        <v>16</v>
      </c>
      <c r="B27" s="38">
        <v>4</v>
      </c>
      <c r="C27" s="38">
        <v>21</v>
      </c>
      <c r="D27" s="38">
        <v>51</v>
      </c>
      <c r="E27" s="38" t="s">
        <v>133</v>
      </c>
      <c r="F27" s="44" t="s">
        <v>131</v>
      </c>
      <c r="G27" s="45" t="s">
        <v>748</v>
      </c>
      <c r="H27" s="45" t="s">
        <v>13</v>
      </c>
      <c r="I27" s="38">
        <v>12</v>
      </c>
      <c r="J27" s="38"/>
      <c r="K27" s="40">
        <v>43374</v>
      </c>
      <c r="L27" s="40">
        <v>43678.165999999997</v>
      </c>
      <c r="M27" s="41">
        <v>35000</v>
      </c>
      <c r="N27" s="41">
        <v>10724.133</v>
      </c>
      <c r="O27" s="41">
        <v>1E-3</v>
      </c>
      <c r="P27" s="41">
        <v>0</v>
      </c>
      <c r="Q27" s="42">
        <v>0</v>
      </c>
      <c r="R27" s="42">
        <v>0</v>
      </c>
      <c r="S27" s="39">
        <v>0</v>
      </c>
      <c r="T27" s="39"/>
    </row>
    <row r="28" spans="1:20" x14ac:dyDescent="0.25">
      <c r="A28" s="38">
        <v>16</v>
      </c>
      <c r="B28" s="38">
        <v>4</v>
      </c>
      <c r="C28" s="38">
        <v>24</v>
      </c>
      <c r="D28" s="38">
        <v>51</v>
      </c>
      <c r="E28" s="38" t="s">
        <v>556</v>
      </c>
      <c r="F28" s="44" t="s">
        <v>131</v>
      </c>
      <c r="G28" s="45" t="s">
        <v>748</v>
      </c>
      <c r="H28" s="45" t="s">
        <v>13</v>
      </c>
      <c r="I28" s="38">
        <v>12</v>
      </c>
      <c r="J28" s="38"/>
      <c r="K28" s="40">
        <v>43313</v>
      </c>
      <c r="L28" s="40">
        <v>43921.332000000002</v>
      </c>
      <c r="M28" s="41">
        <v>24850</v>
      </c>
      <c r="N28" s="41">
        <v>13788.172</v>
      </c>
      <c r="O28" s="41">
        <v>1E-3</v>
      </c>
      <c r="P28" s="41">
        <v>0</v>
      </c>
      <c r="Q28" s="42">
        <v>0</v>
      </c>
      <c r="R28" s="42">
        <v>0</v>
      </c>
      <c r="S28" s="39">
        <v>1</v>
      </c>
      <c r="T28" s="39"/>
    </row>
    <row r="29" spans="1:20" x14ac:dyDescent="0.25">
      <c r="A29" s="38">
        <v>16</v>
      </c>
      <c r="B29" s="38">
        <v>4</v>
      </c>
      <c r="C29" s="38">
        <v>26</v>
      </c>
      <c r="D29" s="38">
        <v>51</v>
      </c>
      <c r="E29" s="38" t="s">
        <v>492</v>
      </c>
      <c r="F29" s="44" t="s">
        <v>131</v>
      </c>
      <c r="G29" s="10" t="s">
        <v>495</v>
      </c>
      <c r="H29" s="10" t="s">
        <v>13</v>
      </c>
      <c r="I29" s="38">
        <v>12</v>
      </c>
      <c r="J29" s="38"/>
      <c r="K29" s="40">
        <v>43374</v>
      </c>
      <c r="L29" s="40">
        <v>43738.999199999998</v>
      </c>
      <c r="M29" s="41">
        <v>35000</v>
      </c>
      <c r="N29" s="41">
        <v>10724.133</v>
      </c>
      <c r="O29" s="41">
        <v>0</v>
      </c>
      <c r="P29" s="41">
        <v>0</v>
      </c>
      <c r="Q29" s="42">
        <v>0</v>
      </c>
      <c r="R29" s="42">
        <v>0</v>
      </c>
      <c r="S29" s="39">
        <v>0</v>
      </c>
      <c r="T29" s="39"/>
    </row>
    <row r="30" spans="1:20" x14ac:dyDescent="0.25">
      <c r="A30" s="38">
        <v>16</v>
      </c>
      <c r="B30" s="38">
        <v>4</v>
      </c>
      <c r="C30" s="38">
        <v>27</v>
      </c>
      <c r="D30" s="38">
        <v>51</v>
      </c>
      <c r="E30" s="38" t="s">
        <v>281</v>
      </c>
      <c r="F30" s="9" t="s">
        <v>13</v>
      </c>
      <c r="G30" s="10" t="s">
        <v>752</v>
      </c>
      <c r="H30" s="45" t="s">
        <v>746</v>
      </c>
      <c r="I30" s="38">
        <v>12</v>
      </c>
      <c r="J30" s="38"/>
      <c r="K30" s="40">
        <v>43374</v>
      </c>
      <c r="L30" s="40">
        <v>44103.998399999997</v>
      </c>
      <c r="M30" s="41">
        <v>292485</v>
      </c>
      <c r="N30" s="41">
        <v>18384.228999999999</v>
      </c>
      <c r="O30" s="41">
        <v>0</v>
      </c>
      <c r="P30" s="41">
        <v>0</v>
      </c>
      <c r="Q30" s="42">
        <v>0</v>
      </c>
      <c r="R30" s="42">
        <v>0</v>
      </c>
      <c r="S30" s="39">
        <v>0</v>
      </c>
      <c r="T30" s="39"/>
    </row>
    <row r="31" spans="1:20" ht="27" x14ac:dyDescent="0.25">
      <c r="A31" s="38">
        <v>16</v>
      </c>
      <c r="B31" s="38">
        <v>4</v>
      </c>
      <c r="C31" s="38">
        <v>28</v>
      </c>
      <c r="D31" s="38">
        <v>51</v>
      </c>
      <c r="E31" s="38" t="s">
        <v>281</v>
      </c>
      <c r="F31" s="9" t="s">
        <v>13</v>
      </c>
      <c r="G31" s="10" t="s">
        <v>753</v>
      </c>
      <c r="H31" s="45" t="s">
        <v>754</v>
      </c>
      <c r="I31" s="38">
        <v>12</v>
      </c>
      <c r="J31" s="38"/>
      <c r="K31" s="40">
        <v>43374</v>
      </c>
      <c r="L31" s="40">
        <v>44103.998399999997</v>
      </c>
      <c r="M31" s="41">
        <v>300535</v>
      </c>
      <c r="N31" s="41">
        <v>18384.228999999999</v>
      </c>
      <c r="O31" s="41">
        <v>0</v>
      </c>
      <c r="P31" s="41">
        <v>0</v>
      </c>
      <c r="Q31" s="42">
        <v>0</v>
      </c>
      <c r="R31" s="42">
        <v>0</v>
      </c>
      <c r="S31" s="39">
        <v>0</v>
      </c>
      <c r="T31" s="39"/>
    </row>
    <row r="32" spans="1:20" ht="27" x14ac:dyDescent="0.25">
      <c r="A32" s="38">
        <v>16</v>
      </c>
      <c r="B32" s="38">
        <v>4</v>
      </c>
      <c r="C32" s="38">
        <v>29</v>
      </c>
      <c r="D32" s="38">
        <v>51</v>
      </c>
      <c r="E32" s="38" t="s">
        <v>281</v>
      </c>
      <c r="F32" s="9" t="s">
        <v>13</v>
      </c>
      <c r="G32" s="10" t="s">
        <v>755</v>
      </c>
      <c r="H32" s="10" t="s">
        <v>756</v>
      </c>
      <c r="I32" s="38">
        <v>12</v>
      </c>
      <c r="J32" s="38"/>
      <c r="K32" s="40">
        <v>43374</v>
      </c>
      <c r="L32" s="40">
        <v>44103.998399999997</v>
      </c>
      <c r="M32" s="41">
        <v>379078</v>
      </c>
      <c r="N32" s="41">
        <v>18384.228999999999</v>
      </c>
      <c r="O32" s="41">
        <v>0</v>
      </c>
      <c r="P32" s="41">
        <v>0</v>
      </c>
      <c r="Q32" s="42">
        <v>0</v>
      </c>
      <c r="R32" s="42">
        <v>0</v>
      </c>
      <c r="S32" s="39">
        <v>0</v>
      </c>
      <c r="T32" s="39"/>
    </row>
    <row r="33" spans="1:20" ht="27" x14ac:dyDescent="0.25">
      <c r="A33" s="38">
        <v>16</v>
      </c>
      <c r="B33" s="38">
        <v>4</v>
      </c>
      <c r="C33" s="38">
        <v>30</v>
      </c>
      <c r="D33" s="38">
        <v>51</v>
      </c>
      <c r="E33" s="38" t="s">
        <v>281</v>
      </c>
      <c r="F33" s="9" t="s">
        <v>13</v>
      </c>
      <c r="G33" s="10" t="s">
        <v>757</v>
      </c>
      <c r="H33" s="10" t="s">
        <v>758</v>
      </c>
      <c r="I33" s="38">
        <v>12</v>
      </c>
      <c r="J33" s="38"/>
      <c r="K33" s="40">
        <v>43374</v>
      </c>
      <c r="L33" s="40">
        <v>44103.998399999997</v>
      </c>
      <c r="M33" s="41">
        <v>294281</v>
      </c>
      <c r="N33" s="41">
        <v>18384.228999999999</v>
      </c>
      <c r="O33" s="41">
        <v>0</v>
      </c>
      <c r="P33" s="41">
        <v>0</v>
      </c>
      <c r="Q33" s="42">
        <v>0</v>
      </c>
      <c r="R33" s="42">
        <v>0</v>
      </c>
      <c r="S33" s="39">
        <v>0</v>
      </c>
      <c r="T33" s="39"/>
    </row>
    <row r="34" spans="1:20" x14ac:dyDescent="0.25">
      <c r="A34" s="38">
        <v>16</v>
      </c>
      <c r="B34" s="38">
        <v>4</v>
      </c>
      <c r="C34" s="38">
        <v>18</v>
      </c>
      <c r="D34" s="38">
        <v>51</v>
      </c>
      <c r="E34" s="38" t="s">
        <v>281</v>
      </c>
      <c r="F34" s="44" t="s">
        <v>131</v>
      </c>
      <c r="G34" s="45" t="s">
        <v>286</v>
      </c>
      <c r="H34" s="45" t="s">
        <v>745</v>
      </c>
      <c r="I34" s="38">
        <v>12</v>
      </c>
      <c r="J34" s="38"/>
      <c r="K34" s="40">
        <v>42979</v>
      </c>
      <c r="L34" s="40">
        <v>43526.498800000001</v>
      </c>
      <c r="M34" s="41">
        <v>116061</v>
      </c>
      <c r="N34" s="41">
        <v>6685.174</v>
      </c>
      <c r="O34" s="41">
        <v>1E-3</v>
      </c>
      <c r="P34" s="41">
        <v>0</v>
      </c>
      <c r="Q34" s="42">
        <v>8.8910142080457694E-2</v>
      </c>
      <c r="R34" s="42">
        <v>8.8910142080457694E-2</v>
      </c>
      <c r="S34" s="39">
        <v>6</v>
      </c>
      <c r="T34" s="39" t="s">
        <v>60</v>
      </c>
    </row>
    <row r="35" spans="1:20" x14ac:dyDescent="0.25">
      <c r="A35" s="38">
        <v>16</v>
      </c>
      <c r="B35" s="38">
        <v>4</v>
      </c>
      <c r="C35" s="38">
        <v>19</v>
      </c>
      <c r="D35" s="38">
        <v>51</v>
      </c>
      <c r="E35" s="38" t="s">
        <v>281</v>
      </c>
      <c r="F35" s="44" t="s">
        <v>131</v>
      </c>
      <c r="G35" s="45" t="s">
        <v>287</v>
      </c>
      <c r="H35" s="45" t="s">
        <v>746</v>
      </c>
      <c r="I35" s="38">
        <v>12</v>
      </c>
      <c r="J35" s="38"/>
      <c r="K35" s="40">
        <v>42917</v>
      </c>
      <c r="L35" s="40">
        <v>43464.498800000001</v>
      </c>
      <c r="M35" s="41">
        <v>111204</v>
      </c>
      <c r="N35" s="41">
        <v>6685.174</v>
      </c>
      <c r="O35" s="41">
        <v>4522.9790000000003</v>
      </c>
      <c r="P35" s="41">
        <v>4522.9780000000001</v>
      </c>
      <c r="Q35" s="42">
        <v>9.3485845832883704E-2</v>
      </c>
      <c r="R35" s="42">
        <v>9.3485845832883704E-2</v>
      </c>
      <c r="S35" s="39">
        <v>6</v>
      </c>
      <c r="T35" s="39"/>
    </row>
    <row r="36" spans="1:20" x14ac:dyDescent="0.25">
      <c r="A36" s="38">
        <v>16</v>
      </c>
      <c r="B36" s="38">
        <v>4</v>
      </c>
      <c r="C36" s="38">
        <v>20</v>
      </c>
      <c r="D36" s="38">
        <v>51</v>
      </c>
      <c r="E36" s="38" t="s">
        <v>281</v>
      </c>
      <c r="F36" s="44" t="s">
        <v>131</v>
      </c>
      <c r="G36" s="45" t="s">
        <v>741</v>
      </c>
      <c r="H36" s="45" t="s">
        <v>747</v>
      </c>
      <c r="I36" s="38">
        <v>12</v>
      </c>
      <c r="J36" s="38"/>
      <c r="K36" s="40">
        <v>42948</v>
      </c>
      <c r="L36" s="40">
        <v>43495.498800000001</v>
      </c>
      <c r="M36" s="41">
        <v>123695</v>
      </c>
      <c r="N36" s="41">
        <v>6685.174</v>
      </c>
      <c r="O36" s="41">
        <v>15.446999999999999</v>
      </c>
      <c r="P36" s="41">
        <v>15.446</v>
      </c>
      <c r="Q36" s="42">
        <v>0.12035247989005214</v>
      </c>
      <c r="R36" s="42">
        <v>0.12035247989005214</v>
      </c>
      <c r="S36" s="39">
        <v>6</v>
      </c>
      <c r="T36" s="39"/>
    </row>
    <row r="37" spans="1:20" x14ac:dyDescent="0.25">
      <c r="A37" s="38">
        <v>16</v>
      </c>
      <c r="B37" s="38">
        <v>4</v>
      </c>
      <c r="C37" s="38">
        <v>25</v>
      </c>
      <c r="D37" s="38">
        <v>51</v>
      </c>
      <c r="E37" s="38" t="s">
        <v>281</v>
      </c>
      <c r="F37" s="44" t="s">
        <v>131</v>
      </c>
      <c r="G37" s="10" t="s">
        <v>750</v>
      </c>
      <c r="H37" s="10" t="s">
        <v>751</v>
      </c>
      <c r="I37" s="38">
        <v>12</v>
      </c>
      <c r="J37" s="38"/>
      <c r="K37" s="40">
        <v>43040</v>
      </c>
      <c r="L37" s="40">
        <v>43587.498800000001</v>
      </c>
      <c r="M37" s="41">
        <v>94673</v>
      </c>
      <c r="N37" s="41">
        <v>6685.174</v>
      </c>
      <c r="O37" s="41">
        <v>1E-3</v>
      </c>
      <c r="P37" s="41">
        <v>0</v>
      </c>
      <c r="Q37" s="42">
        <v>0.32137990768223251</v>
      </c>
      <c r="R37" s="42">
        <v>0.32137990768223251</v>
      </c>
      <c r="S37" s="39">
        <v>6</v>
      </c>
      <c r="T37" s="39"/>
    </row>
    <row r="38" spans="1:20" ht="27" x14ac:dyDescent="0.25">
      <c r="A38" s="38">
        <v>16</v>
      </c>
      <c r="B38" s="38">
        <v>4</v>
      </c>
      <c r="C38" s="38">
        <v>16</v>
      </c>
      <c r="D38" s="38">
        <v>51</v>
      </c>
      <c r="E38" s="38" t="s">
        <v>281</v>
      </c>
      <c r="F38" s="44" t="s">
        <v>131</v>
      </c>
      <c r="G38" s="45" t="s">
        <v>741</v>
      </c>
      <c r="H38" s="45" t="s">
        <v>742</v>
      </c>
      <c r="I38" s="38">
        <v>12</v>
      </c>
      <c r="J38" s="38"/>
      <c r="K38" s="40">
        <v>42261</v>
      </c>
      <c r="L38" s="40">
        <v>42990.998399999997</v>
      </c>
      <c r="M38" s="41">
        <v>448775</v>
      </c>
      <c r="N38" s="41">
        <v>80303.959000000003</v>
      </c>
      <c r="O38" s="41">
        <v>248503.125</v>
      </c>
      <c r="P38" s="41">
        <v>248503.12400000001</v>
      </c>
      <c r="Q38" s="42">
        <v>0.41260542588156651</v>
      </c>
      <c r="R38" s="42">
        <v>0.99048075316138373</v>
      </c>
      <c r="S38" s="39">
        <v>7</v>
      </c>
      <c r="T38" s="39"/>
    </row>
    <row r="39" spans="1:20" ht="27" x14ac:dyDescent="0.25">
      <c r="A39" s="38">
        <v>16</v>
      </c>
      <c r="B39" s="38">
        <v>4</v>
      </c>
      <c r="C39" s="38">
        <v>22</v>
      </c>
      <c r="D39" s="38">
        <v>51</v>
      </c>
      <c r="E39" s="38" t="s">
        <v>281</v>
      </c>
      <c r="F39" s="44" t="s">
        <v>131</v>
      </c>
      <c r="G39" s="45" t="s">
        <v>286</v>
      </c>
      <c r="H39" s="45" t="s">
        <v>749</v>
      </c>
      <c r="I39" s="38">
        <v>12</v>
      </c>
      <c r="J39" s="38"/>
      <c r="K39" s="40">
        <v>42309</v>
      </c>
      <c r="L39" s="40">
        <v>43038.998399999997</v>
      </c>
      <c r="M39" s="41">
        <v>424823</v>
      </c>
      <c r="N39" s="41">
        <v>92142.293000000005</v>
      </c>
      <c r="O39" s="41">
        <v>258316.245</v>
      </c>
      <c r="P39" s="41">
        <v>258316.24400000001</v>
      </c>
      <c r="Q39" s="42">
        <v>0.36073141049331131</v>
      </c>
      <c r="R39" s="42">
        <v>0.9916647639134416</v>
      </c>
      <c r="S39" s="39">
        <v>7</v>
      </c>
      <c r="T39" s="39" t="s">
        <v>93</v>
      </c>
    </row>
    <row r="40" spans="1:20" ht="27" x14ac:dyDescent="0.25">
      <c r="A40" s="38">
        <v>16</v>
      </c>
      <c r="B40" s="38">
        <v>4</v>
      </c>
      <c r="C40" s="38">
        <v>23</v>
      </c>
      <c r="D40" s="38">
        <v>51</v>
      </c>
      <c r="E40" s="38" t="s">
        <v>281</v>
      </c>
      <c r="F40" s="44" t="s">
        <v>131</v>
      </c>
      <c r="G40" s="45" t="s">
        <v>287</v>
      </c>
      <c r="H40" s="45" t="s">
        <v>288</v>
      </c>
      <c r="I40" s="38">
        <v>12</v>
      </c>
      <c r="J40" s="38"/>
      <c r="K40" s="40">
        <v>42257</v>
      </c>
      <c r="L40" s="40">
        <v>42986.998399999997</v>
      </c>
      <c r="M40" s="41">
        <v>401599</v>
      </c>
      <c r="N40" s="41">
        <v>18559.331999999999</v>
      </c>
      <c r="O40" s="41">
        <v>213754.09700000001</v>
      </c>
      <c r="P40" s="41">
        <v>213754.095</v>
      </c>
      <c r="Q40" s="42">
        <v>0.38176389881448908</v>
      </c>
      <c r="R40" s="42">
        <v>0.99250994150881855</v>
      </c>
      <c r="S40" s="39">
        <v>7</v>
      </c>
      <c r="T40" s="39"/>
    </row>
    <row r="41" spans="1:20" ht="27" x14ac:dyDescent="0.25">
      <c r="A41" s="38">
        <v>16</v>
      </c>
      <c r="B41" s="38">
        <v>4</v>
      </c>
      <c r="C41" s="38">
        <v>17</v>
      </c>
      <c r="D41" s="38">
        <v>51</v>
      </c>
      <c r="E41" s="38" t="s">
        <v>281</v>
      </c>
      <c r="F41" s="44" t="s">
        <v>131</v>
      </c>
      <c r="G41" s="45" t="s">
        <v>743</v>
      </c>
      <c r="H41" s="45" t="s">
        <v>744</v>
      </c>
      <c r="I41" s="38">
        <v>12</v>
      </c>
      <c r="J41" s="38"/>
      <c r="K41" s="40">
        <v>42258</v>
      </c>
      <c r="L41" s="40">
        <v>42987.998399999997</v>
      </c>
      <c r="M41" s="41">
        <v>428880</v>
      </c>
      <c r="N41" s="41">
        <v>32277.002</v>
      </c>
      <c r="O41" s="41">
        <v>225347.96799999999</v>
      </c>
      <c r="P41" s="41">
        <v>225347.967</v>
      </c>
      <c r="Q41" s="42">
        <v>0.35172542436112664</v>
      </c>
      <c r="R41" s="42">
        <v>0.99310996082820369</v>
      </c>
      <c r="S41" s="39">
        <v>7</v>
      </c>
      <c r="T41" s="39" t="s">
        <v>93</v>
      </c>
    </row>
    <row r="42" spans="1:20" ht="27" x14ac:dyDescent="0.25">
      <c r="A42" s="38">
        <v>16</v>
      </c>
      <c r="B42" s="38">
        <v>4</v>
      </c>
      <c r="C42" s="38">
        <v>13</v>
      </c>
      <c r="D42" s="38">
        <v>51</v>
      </c>
      <c r="E42" s="38" t="s">
        <v>281</v>
      </c>
      <c r="F42" s="44" t="s">
        <v>131</v>
      </c>
      <c r="G42" s="45" t="s">
        <v>284</v>
      </c>
      <c r="H42" s="45" t="s">
        <v>285</v>
      </c>
      <c r="I42" s="38">
        <v>12</v>
      </c>
      <c r="J42" s="38"/>
      <c r="K42" s="40">
        <v>41494</v>
      </c>
      <c r="L42" s="40">
        <v>42406.498</v>
      </c>
      <c r="M42" s="41">
        <v>241916</v>
      </c>
      <c r="N42" s="41">
        <v>125.512</v>
      </c>
      <c r="O42" s="41">
        <v>76.016000000000005</v>
      </c>
      <c r="P42" s="41">
        <v>76.015000000000001</v>
      </c>
      <c r="Q42" s="42">
        <v>0</v>
      </c>
      <c r="R42" s="42">
        <v>0.99850361282428612</v>
      </c>
      <c r="S42" s="39">
        <v>7</v>
      </c>
      <c r="T42" s="39"/>
    </row>
    <row r="43" spans="1:20" ht="27" x14ac:dyDescent="0.25">
      <c r="A43" s="38">
        <v>16</v>
      </c>
      <c r="B43" s="38">
        <v>4</v>
      </c>
      <c r="C43" s="38">
        <v>11</v>
      </c>
      <c r="D43" s="38">
        <v>51</v>
      </c>
      <c r="E43" s="38" t="s">
        <v>281</v>
      </c>
      <c r="F43" s="44" t="s">
        <v>131</v>
      </c>
      <c r="G43" s="38" t="s">
        <v>282</v>
      </c>
      <c r="H43" s="38" t="s">
        <v>283</v>
      </c>
      <c r="I43" s="38">
        <v>12</v>
      </c>
      <c r="J43" s="38"/>
      <c r="K43" s="40">
        <v>41492</v>
      </c>
      <c r="L43" s="40">
        <v>42404.498</v>
      </c>
      <c r="M43" s="41">
        <v>239475</v>
      </c>
      <c r="N43" s="41">
        <v>0</v>
      </c>
      <c r="O43" s="41">
        <v>1E-3</v>
      </c>
      <c r="P43" s="41">
        <v>0</v>
      </c>
      <c r="Q43" s="42">
        <v>0</v>
      </c>
      <c r="R43" s="42">
        <v>0.99995824198768135</v>
      </c>
      <c r="S43" s="39">
        <v>8</v>
      </c>
      <c r="T43" s="39"/>
    </row>
    <row r="44" spans="1:20" x14ac:dyDescent="0.25">
      <c r="A44" s="38">
        <v>16</v>
      </c>
      <c r="B44" s="38">
        <v>4</v>
      </c>
      <c r="C44" s="38">
        <v>1</v>
      </c>
      <c r="D44" s="38">
        <v>51</v>
      </c>
      <c r="E44" s="38" t="s">
        <v>483</v>
      </c>
      <c r="F44" s="44" t="s">
        <v>131</v>
      </c>
      <c r="G44" s="38" t="s">
        <v>486</v>
      </c>
      <c r="H44" s="38" t="s">
        <v>484</v>
      </c>
      <c r="I44" s="38">
        <v>14</v>
      </c>
      <c r="J44" s="38"/>
      <c r="K44" s="40">
        <v>42736</v>
      </c>
      <c r="L44" s="40">
        <v>43070</v>
      </c>
      <c r="M44" s="41">
        <v>2217.0680000000002</v>
      </c>
      <c r="N44" s="41">
        <v>0</v>
      </c>
      <c r="O44" s="41">
        <v>2217.0680000000002</v>
      </c>
      <c r="P44" s="41">
        <v>2217.0680000000002</v>
      </c>
      <c r="Q44" s="42">
        <v>0.99996932886136092</v>
      </c>
      <c r="R44" s="42">
        <v>0.99996932886136092</v>
      </c>
      <c r="S44" s="39">
        <v>6</v>
      </c>
      <c r="T44" s="39" t="s">
        <v>485</v>
      </c>
    </row>
    <row r="45" spans="1:20" x14ac:dyDescent="0.25">
      <c r="A45" s="38">
        <v>16</v>
      </c>
      <c r="B45" s="38">
        <v>4</v>
      </c>
      <c r="C45" s="38">
        <v>10</v>
      </c>
      <c r="D45" s="38">
        <v>51</v>
      </c>
      <c r="E45" s="38" t="s">
        <v>281</v>
      </c>
      <c r="F45" s="44" t="s">
        <v>131</v>
      </c>
      <c r="G45" s="38" t="s">
        <v>1333</v>
      </c>
      <c r="H45" s="38"/>
      <c r="I45" s="38"/>
      <c r="J45" s="38"/>
      <c r="K45" s="40">
        <v>40410</v>
      </c>
      <c r="L45" s="40">
        <v>41565</v>
      </c>
      <c r="M45" s="41">
        <v>187344</v>
      </c>
      <c r="N45" s="41">
        <v>0</v>
      </c>
      <c r="O45" s="41">
        <v>316.90100000000001</v>
      </c>
      <c r="P45" s="41">
        <v>316.89999999999998</v>
      </c>
      <c r="Q45" s="42">
        <v>0</v>
      </c>
      <c r="R45" s="42">
        <v>1</v>
      </c>
      <c r="S45" s="39">
        <v>8</v>
      </c>
      <c r="T45" s="39"/>
    </row>
    <row r="46" spans="1:20" ht="15" x14ac:dyDescent="0.3">
      <c r="G46" s="48" t="s">
        <v>759</v>
      </c>
      <c r="M46" s="43">
        <f>SUM(M27:M45)</f>
        <v>4181891.068</v>
      </c>
      <c r="N46" s="43">
        <f t="shared" ref="N46:P46" si="2">SUM(N27:N45)</f>
        <v>358922.14799999999</v>
      </c>
      <c r="O46" s="43">
        <f t="shared" si="2"/>
        <v>953069.85099999991</v>
      </c>
      <c r="P46" s="43">
        <f t="shared" si="2"/>
        <v>953069.83700000006</v>
      </c>
    </row>
    <row r="48" spans="1:20" ht="15" x14ac:dyDescent="0.3">
      <c r="G48" s="49" t="s">
        <v>760</v>
      </c>
    </row>
    <row r="49" spans="1:20" x14ac:dyDescent="0.25">
      <c r="A49" s="38">
        <v>16</v>
      </c>
      <c r="B49" s="38">
        <v>5</v>
      </c>
      <c r="C49" s="38">
        <v>5</v>
      </c>
      <c r="D49" s="38">
        <v>51</v>
      </c>
      <c r="E49" s="38" t="s">
        <v>686</v>
      </c>
      <c r="F49" s="9" t="s">
        <v>687</v>
      </c>
      <c r="G49" s="10" t="s">
        <v>762</v>
      </c>
      <c r="H49" s="10" t="s">
        <v>763</v>
      </c>
      <c r="I49" s="38">
        <v>13</v>
      </c>
      <c r="J49" s="38">
        <v>48</v>
      </c>
      <c r="K49" s="40">
        <v>43374</v>
      </c>
      <c r="L49" s="40">
        <v>43738.999199999998</v>
      </c>
      <c r="M49" s="41">
        <v>30000</v>
      </c>
      <c r="N49" s="41">
        <v>6565.7960000000003</v>
      </c>
      <c r="O49" s="41">
        <v>1E-3</v>
      </c>
      <c r="P49" s="41">
        <v>0</v>
      </c>
      <c r="Q49" s="42">
        <v>0</v>
      </c>
      <c r="R49" s="42">
        <v>0</v>
      </c>
      <c r="S49" s="39">
        <v>0</v>
      </c>
      <c r="T49" s="39"/>
    </row>
    <row r="50" spans="1:20" x14ac:dyDescent="0.25">
      <c r="A50" s="38">
        <v>16</v>
      </c>
      <c r="B50" s="38">
        <v>5</v>
      </c>
      <c r="C50" s="38">
        <v>4</v>
      </c>
      <c r="D50" s="38">
        <v>51</v>
      </c>
      <c r="E50" s="38" t="s">
        <v>483</v>
      </c>
      <c r="F50" s="9" t="s">
        <v>13</v>
      </c>
      <c r="G50" s="45" t="s">
        <v>488</v>
      </c>
      <c r="H50" s="45" t="s">
        <v>484</v>
      </c>
      <c r="I50" s="38">
        <v>14</v>
      </c>
      <c r="J50" s="38"/>
      <c r="K50" s="40">
        <v>42736</v>
      </c>
      <c r="L50" s="40">
        <v>43070</v>
      </c>
      <c r="M50" s="41">
        <v>597.25699999999995</v>
      </c>
      <c r="N50" s="41">
        <v>2240.2669999999998</v>
      </c>
      <c r="O50" s="41">
        <v>597.25699999999995</v>
      </c>
      <c r="P50" s="41">
        <v>597.25599999999997</v>
      </c>
      <c r="Q50" s="42">
        <v>0.99956969947610497</v>
      </c>
      <c r="R50" s="42">
        <v>0.99956969947610497</v>
      </c>
      <c r="S50" s="39">
        <v>6</v>
      </c>
      <c r="T50" s="39" t="s">
        <v>485</v>
      </c>
    </row>
    <row r="51" spans="1:20" x14ac:dyDescent="0.25">
      <c r="A51" s="38">
        <v>16</v>
      </c>
      <c r="B51" s="38">
        <v>5</v>
      </c>
      <c r="C51" s="38">
        <v>2</v>
      </c>
      <c r="D51" s="38">
        <v>51</v>
      </c>
      <c r="E51" s="38" t="s">
        <v>483</v>
      </c>
      <c r="F51" s="9" t="s">
        <v>31</v>
      </c>
      <c r="G51" s="45" t="s">
        <v>761</v>
      </c>
      <c r="H51" s="45" t="s">
        <v>484</v>
      </c>
      <c r="I51" s="38">
        <v>14</v>
      </c>
      <c r="J51" s="38"/>
      <c r="K51" s="40">
        <v>42736</v>
      </c>
      <c r="L51" s="40">
        <v>43070</v>
      </c>
      <c r="M51" s="41">
        <v>3651.4189999999999</v>
      </c>
      <c r="N51" s="41">
        <v>12050.263999999999</v>
      </c>
      <c r="O51" s="41">
        <v>3667.4949999999999</v>
      </c>
      <c r="P51" s="41">
        <v>3667.4940000000001</v>
      </c>
      <c r="Q51" s="42">
        <v>0.99988525009044438</v>
      </c>
      <c r="R51" s="42">
        <v>0.99988525009044438</v>
      </c>
      <c r="S51" s="39">
        <v>6</v>
      </c>
      <c r="T51" s="39" t="s">
        <v>485</v>
      </c>
    </row>
    <row r="52" spans="1:20" x14ac:dyDescent="0.25">
      <c r="A52" s="38">
        <v>16</v>
      </c>
      <c r="B52" s="38">
        <v>5</v>
      </c>
      <c r="C52" s="38">
        <v>1</v>
      </c>
      <c r="D52" s="38">
        <v>51</v>
      </c>
      <c r="E52" s="38" t="s">
        <v>483</v>
      </c>
      <c r="F52" s="9" t="s">
        <v>13</v>
      </c>
      <c r="G52" s="45" t="s">
        <v>487</v>
      </c>
      <c r="H52" s="45" t="s">
        <v>484</v>
      </c>
      <c r="I52" s="38">
        <v>14</v>
      </c>
      <c r="J52" s="38"/>
      <c r="K52" s="40">
        <v>42736</v>
      </c>
      <c r="L52" s="40">
        <v>43070</v>
      </c>
      <c r="M52" s="41">
        <v>18638.043000000001</v>
      </c>
      <c r="N52" s="41">
        <v>14729.22</v>
      </c>
      <c r="O52" s="41">
        <v>18638.043000000001</v>
      </c>
      <c r="P52" s="41">
        <v>18638.042000000001</v>
      </c>
      <c r="Q52" s="42">
        <v>0.99999769289082541</v>
      </c>
      <c r="R52" s="42">
        <v>0.99999769289082541</v>
      </c>
      <c r="S52" s="39">
        <v>6</v>
      </c>
      <c r="T52" s="39" t="s">
        <v>485</v>
      </c>
    </row>
    <row r="53" spans="1:20" ht="15" x14ac:dyDescent="0.3">
      <c r="G53" s="49" t="s">
        <v>764</v>
      </c>
      <c r="M53" s="43">
        <f>SUM(M49:M52)</f>
        <v>52886.718999999997</v>
      </c>
      <c r="N53" s="43">
        <f t="shared" ref="N53:P53" si="3">SUM(N49:N52)</f>
        <v>35585.546999999999</v>
      </c>
      <c r="O53" s="43">
        <f t="shared" si="3"/>
        <v>22902.796000000002</v>
      </c>
      <c r="P53" s="43">
        <f t="shared" si="3"/>
        <v>22902.792000000001</v>
      </c>
    </row>
    <row r="55" spans="1:20" ht="15" x14ac:dyDescent="0.3">
      <c r="G55" s="49" t="s">
        <v>765</v>
      </c>
    </row>
    <row r="56" spans="1:20" x14ac:dyDescent="0.25">
      <c r="A56" s="38">
        <v>16</v>
      </c>
      <c r="B56" s="38">
        <v>6</v>
      </c>
      <c r="C56" s="38">
        <v>61</v>
      </c>
      <c r="D56" s="38">
        <v>51</v>
      </c>
      <c r="E56" s="38" t="s">
        <v>261</v>
      </c>
      <c r="F56" s="9" t="s">
        <v>263</v>
      </c>
      <c r="G56" s="45" t="s">
        <v>774</v>
      </c>
      <c r="H56" s="45" t="s">
        <v>775</v>
      </c>
      <c r="I56" s="38">
        <v>11</v>
      </c>
      <c r="J56" s="38">
        <v>242.15</v>
      </c>
      <c r="K56" s="40">
        <v>41456</v>
      </c>
      <c r="L56" s="40">
        <v>43463.495599999995</v>
      </c>
      <c r="M56" s="41">
        <v>227670</v>
      </c>
      <c r="N56" s="41">
        <v>75728.822</v>
      </c>
      <c r="O56" s="41">
        <v>16953.946</v>
      </c>
      <c r="P56" s="41">
        <v>16953.942999999999</v>
      </c>
      <c r="Q56" s="42">
        <v>9.9850661044494221E-2</v>
      </c>
      <c r="R56" s="42">
        <v>0.32049018315983663</v>
      </c>
      <c r="S56" s="39">
        <v>6</v>
      </c>
      <c r="T56" s="39" t="s">
        <v>60</v>
      </c>
    </row>
    <row r="57" spans="1:20" x14ac:dyDescent="0.25">
      <c r="A57" s="38">
        <v>16</v>
      </c>
      <c r="B57" s="38">
        <v>6</v>
      </c>
      <c r="C57" s="38">
        <v>79</v>
      </c>
      <c r="D57" s="38">
        <v>51</v>
      </c>
      <c r="E57" s="38" t="s">
        <v>133</v>
      </c>
      <c r="F57" s="9" t="s">
        <v>6</v>
      </c>
      <c r="G57" s="45" t="s">
        <v>783</v>
      </c>
      <c r="H57" s="45" t="s">
        <v>139</v>
      </c>
      <c r="I57" s="38">
        <v>11</v>
      </c>
      <c r="J57" s="38">
        <v>20.57</v>
      </c>
      <c r="K57" s="40">
        <v>42675</v>
      </c>
      <c r="L57" s="40">
        <v>43404.998399999997</v>
      </c>
      <c r="M57" s="41">
        <v>101816</v>
      </c>
      <c r="N57" s="41">
        <v>6979.0690000000004</v>
      </c>
      <c r="O57" s="41">
        <v>1E-3</v>
      </c>
      <c r="P57" s="41">
        <v>0</v>
      </c>
      <c r="Q57" s="42">
        <v>0.33933762866347134</v>
      </c>
      <c r="R57" s="42">
        <v>0.3773080851732537</v>
      </c>
      <c r="S57" s="39">
        <v>6</v>
      </c>
      <c r="T57" s="39"/>
    </row>
    <row r="58" spans="1:20" ht="27" x14ac:dyDescent="0.25">
      <c r="A58" s="38">
        <v>16</v>
      </c>
      <c r="B58" s="38">
        <v>6</v>
      </c>
      <c r="C58" s="38">
        <v>65</v>
      </c>
      <c r="D58" s="38">
        <v>51</v>
      </c>
      <c r="E58" s="38" t="s">
        <v>315</v>
      </c>
      <c r="F58" s="9" t="s">
        <v>83</v>
      </c>
      <c r="G58" s="10" t="s">
        <v>316</v>
      </c>
      <c r="H58" s="10" t="s">
        <v>317</v>
      </c>
      <c r="I58" s="38">
        <v>11</v>
      </c>
      <c r="J58" s="38">
        <v>219.39</v>
      </c>
      <c r="K58" s="40">
        <v>42174</v>
      </c>
      <c r="L58" s="40">
        <v>43329.830799999996</v>
      </c>
      <c r="M58" s="41">
        <v>169476</v>
      </c>
      <c r="N58" s="41">
        <v>0</v>
      </c>
      <c r="O58" s="41">
        <v>49386.932000000001</v>
      </c>
      <c r="P58" s="41">
        <v>49289.733999999997</v>
      </c>
      <c r="Q58" s="42">
        <v>0.25159904647265691</v>
      </c>
      <c r="R58" s="42">
        <v>0.57961599282494281</v>
      </c>
      <c r="S58" s="39">
        <v>6</v>
      </c>
      <c r="T58" s="39"/>
    </row>
    <row r="59" spans="1:20" x14ac:dyDescent="0.25">
      <c r="A59" s="38">
        <v>16</v>
      </c>
      <c r="B59" s="38">
        <v>6</v>
      </c>
      <c r="C59" s="38">
        <v>70</v>
      </c>
      <c r="D59" s="38">
        <v>51</v>
      </c>
      <c r="E59" s="38" t="s">
        <v>363</v>
      </c>
      <c r="F59" s="9" t="s">
        <v>112</v>
      </c>
      <c r="G59" s="45" t="s">
        <v>779</v>
      </c>
      <c r="H59" s="45" t="s">
        <v>780</v>
      </c>
      <c r="I59" s="38">
        <v>11</v>
      </c>
      <c r="J59" s="38">
        <v>81.36</v>
      </c>
      <c r="K59" s="40">
        <v>42527</v>
      </c>
      <c r="L59" s="40">
        <v>43256.998399999997</v>
      </c>
      <c r="M59" s="41">
        <v>56559</v>
      </c>
      <c r="N59" s="41">
        <v>10000</v>
      </c>
      <c r="O59" s="41">
        <v>30468.508000000002</v>
      </c>
      <c r="P59" s="41">
        <v>24422.755000000001</v>
      </c>
      <c r="Q59" s="42">
        <v>0.48245195282802028</v>
      </c>
      <c r="R59" s="42">
        <v>0.73997065011757635</v>
      </c>
      <c r="S59" s="39">
        <v>6</v>
      </c>
      <c r="T59" s="39"/>
    </row>
    <row r="60" spans="1:20" ht="27" x14ac:dyDescent="0.25">
      <c r="A60" s="38">
        <v>16</v>
      </c>
      <c r="B60" s="38">
        <v>6</v>
      </c>
      <c r="C60" s="38">
        <v>71</v>
      </c>
      <c r="D60" s="38">
        <v>51</v>
      </c>
      <c r="E60" s="38" t="s">
        <v>363</v>
      </c>
      <c r="F60" s="9" t="s">
        <v>366</v>
      </c>
      <c r="G60" s="45" t="s">
        <v>781</v>
      </c>
      <c r="H60" s="45" t="s">
        <v>782</v>
      </c>
      <c r="I60" s="38">
        <v>11</v>
      </c>
      <c r="J60" s="38">
        <v>133.6</v>
      </c>
      <c r="K60" s="40">
        <v>42522</v>
      </c>
      <c r="L60" s="40">
        <v>43251.998399999997</v>
      </c>
      <c r="M60" s="41">
        <v>63907</v>
      </c>
      <c r="N60" s="41">
        <v>10000</v>
      </c>
      <c r="O60" s="41">
        <v>37653.296999999999</v>
      </c>
      <c r="P60" s="41">
        <v>37653.296000000002</v>
      </c>
      <c r="Q60" s="42">
        <v>0.56131566182108372</v>
      </c>
      <c r="R60" s="42">
        <v>0.74225045769634002</v>
      </c>
      <c r="S60" s="39">
        <v>6</v>
      </c>
      <c r="T60" s="39"/>
    </row>
    <row r="61" spans="1:20" ht="27" x14ac:dyDescent="0.25">
      <c r="A61" s="38">
        <v>16</v>
      </c>
      <c r="B61" s="38">
        <v>6</v>
      </c>
      <c r="C61" s="38">
        <v>43</v>
      </c>
      <c r="D61" s="38">
        <v>51</v>
      </c>
      <c r="E61" s="38" t="s">
        <v>530</v>
      </c>
      <c r="F61" s="9" t="s">
        <v>531</v>
      </c>
      <c r="G61" s="45" t="s">
        <v>768</v>
      </c>
      <c r="H61" s="45" t="s">
        <v>769</v>
      </c>
      <c r="I61" s="38">
        <v>11</v>
      </c>
      <c r="J61" s="38">
        <v>297.19</v>
      </c>
      <c r="K61" s="40">
        <v>41579</v>
      </c>
      <c r="L61" s="40">
        <v>43190</v>
      </c>
      <c r="M61" s="41">
        <v>278685</v>
      </c>
      <c r="N61" s="41">
        <v>26415.071</v>
      </c>
      <c r="O61" s="41">
        <v>98487.126999999993</v>
      </c>
      <c r="P61" s="41">
        <v>98487.123999999996</v>
      </c>
      <c r="Q61" s="42">
        <v>0.32617471338608106</v>
      </c>
      <c r="R61" s="42">
        <v>0.7663239858621741</v>
      </c>
      <c r="S61" s="39">
        <v>6</v>
      </c>
      <c r="T61" s="39" t="s">
        <v>104</v>
      </c>
    </row>
    <row r="62" spans="1:20" x14ac:dyDescent="0.25">
      <c r="A62" s="38">
        <v>16</v>
      </c>
      <c r="B62" s="38">
        <v>6</v>
      </c>
      <c r="C62" s="38">
        <v>19</v>
      </c>
      <c r="D62" s="38">
        <v>51</v>
      </c>
      <c r="E62" s="38" t="s">
        <v>5</v>
      </c>
      <c r="F62" s="9" t="s">
        <v>6</v>
      </c>
      <c r="G62" s="45" t="s">
        <v>766</v>
      </c>
      <c r="H62" s="45" t="s">
        <v>767</v>
      </c>
      <c r="I62" s="38">
        <v>11</v>
      </c>
      <c r="J62" s="38">
        <v>32.183</v>
      </c>
      <c r="K62" s="40">
        <v>42193</v>
      </c>
      <c r="L62" s="40">
        <v>43287.997599999995</v>
      </c>
      <c r="M62" s="41">
        <v>245234</v>
      </c>
      <c r="N62" s="41">
        <v>8064.76</v>
      </c>
      <c r="O62" s="41">
        <v>95166.343999999997</v>
      </c>
      <c r="P62" s="41">
        <v>94308.027000000002</v>
      </c>
      <c r="Q62" s="42">
        <v>0.22052814862539452</v>
      </c>
      <c r="R62" s="42">
        <v>0.79558299420145662</v>
      </c>
      <c r="S62" s="39">
        <v>6</v>
      </c>
      <c r="T62" s="39"/>
    </row>
    <row r="63" spans="1:20" ht="27" x14ac:dyDescent="0.25">
      <c r="A63" s="38">
        <v>16</v>
      </c>
      <c r="B63" s="38">
        <v>6</v>
      </c>
      <c r="C63" s="38">
        <v>67</v>
      </c>
      <c r="D63" s="38">
        <v>51</v>
      </c>
      <c r="E63" s="38" t="s">
        <v>5</v>
      </c>
      <c r="F63" s="9" t="s">
        <v>12</v>
      </c>
      <c r="G63" s="45" t="s">
        <v>778</v>
      </c>
      <c r="H63" s="45" t="s">
        <v>13</v>
      </c>
      <c r="I63" s="38">
        <v>11</v>
      </c>
      <c r="J63" s="38">
        <v>1</v>
      </c>
      <c r="K63" s="40">
        <v>42109</v>
      </c>
      <c r="L63" s="40">
        <v>43203.997599999995</v>
      </c>
      <c r="M63" s="41">
        <v>201609</v>
      </c>
      <c r="N63" s="41">
        <v>10000</v>
      </c>
      <c r="O63" s="41">
        <v>35479.110999999997</v>
      </c>
      <c r="P63" s="41">
        <v>35479.11</v>
      </c>
      <c r="Q63" s="42">
        <v>0.26734917588004503</v>
      </c>
      <c r="R63" s="42">
        <v>0.84298320015475503</v>
      </c>
      <c r="S63" s="39">
        <v>6</v>
      </c>
      <c r="T63" s="39"/>
    </row>
    <row r="64" spans="1:20" x14ac:dyDescent="0.25">
      <c r="A64" s="38">
        <v>16</v>
      </c>
      <c r="B64" s="38">
        <v>6</v>
      </c>
      <c r="C64" s="38">
        <v>57</v>
      </c>
      <c r="D64" s="38">
        <v>51</v>
      </c>
      <c r="E64" s="38" t="s">
        <v>5</v>
      </c>
      <c r="F64" s="9" t="s">
        <v>11</v>
      </c>
      <c r="G64" s="45" t="s">
        <v>772</v>
      </c>
      <c r="H64" s="45" t="s">
        <v>773</v>
      </c>
      <c r="I64" s="38">
        <v>11</v>
      </c>
      <c r="J64" s="38">
        <v>13.5</v>
      </c>
      <c r="K64" s="40">
        <v>41754</v>
      </c>
      <c r="L64" s="40">
        <v>43213.996799999994</v>
      </c>
      <c r="M64" s="41">
        <v>211862</v>
      </c>
      <c r="N64" s="41">
        <v>10000</v>
      </c>
      <c r="O64" s="41">
        <v>72345.548999999999</v>
      </c>
      <c r="P64" s="41">
        <v>72345.547000000006</v>
      </c>
      <c r="Q64" s="42">
        <v>0.32079844427032689</v>
      </c>
      <c r="R64" s="42">
        <v>0.84837299751725181</v>
      </c>
      <c r="S64" s="39">
        <v>6</v>
      </c>
      <c r="T64" s="39"/>
    </row>
    <row r="65" spans="1:20" x14ac:dyDescent="0.25">
      <c r="A65" s="38">
        <v>16</v>
      </c>
      <c r="B65" s="38">
        <v>6</v>
      </c>
      <c r="C65" s="38">
        <v>59</v>
      </c>
      <c r="D65" s="38">
        <v>51</v>
      </c>
      <c r="E65" s="38" t="s">
        <v>530</v>
      </c>
      <c r="F65" s="9" t="s">
        <v>154</v>
      </c>
      <c r="G65" s="10" t="s">
        <v>532</v>
      </c>
      <c r="H65" s="10" t="s">
        <v>533</v>
      </c>
      <c r="I65" s="38">
        <v>11</v>
      </c>
      <c r="J65" s="38">
        <v>147</v>
      </c>
      <c r="K65" s="40">
        <v>42095</v>
      </c>
      <c r="L65" s="40">
        <v>43189.997599999995</v>
      </c>
      <c r="M65" s="41">
        <v>249366</v>
      </c>
      <c r="N65" s="41">
        <v>0</v>
      </c>
      <c r="O65" s="41">
        <v>17639.121999999999</v>
      </c>
      <c r="P65" s="41">
        <v>17639.120999999999</v>
      </c>
      <c r="Q65" s="42">
        <v>0.35518474852225246</v>
      </c>
      <c r="R65" s="42">
        <v>0.84844766327406307</v>
      </c>
      <c r="S65" s="39">
        <v>6</v>
      </c>
      <c r="T65" s="39"/>
    </row>
    <row r="66" spans="1:20" x14ac:dyDescent="0.25">
      <c r="A66" s="38">
        <v>16</v>
      </c>
      <c r="B66" s="38">
        <v>6</v>
      </c>
      <c r="C66" s="38">
        <v>66</v>
      </c>
      <c r="D66" s="38">
        <v>51</v>
      </c>
      <c r="E66" s="38" t="s">
        <v>133</v>
      </c>
      <c r="F66" s="9" t="s">
        <v>6</v>
      </c>
      <c r="G66" s="45" t="s">
        <v>776</v>
      </c>
      <c r="H66" s="45" t="s">
        <v>777</v>
      </c>
      <c r="I66" s="38">
        <v>11</v>
      </c>
      <c r="J66" s="38">
        <v>20.57</v>
      </c>
      <c r="K66" s="40">
        <v>41533</v>
      </c>
      <c r="L66" s="40">
        <v>42506.331200000001</v>
      </c>
      <c r="M66" s="41">
        <v>84828</v>
      </c>
      <c r="N66" s="41">
        <v>1213.123</v>
      </c>
      <c r="O66" s="41">
        <v>32221.044000000002</v>
      </c>
      <c r="P66" s="41">
        <v>32221.040000000001</v>
      </c>
      <c r="Q66" s="42">
        <v>0</v>
      </c>
      <c r="R66" s="42">
        <v>0.90762484085443484</v>
      </c>
      <c r="S66" s="39">
        <v>8</v>
      </c>
      <c r="T66" s="39"/>
    </row>
    <row r="67" spans="1:20" x14ac:dyDescent="0.25">
      <c r="A67" s="38">
        <v>16</v>
      </c>
      <c r="B67" s="38">
        <v>6</v>
      </c>
      <c r="C67" s="38">
        <v>35</v>
      </c>
      <c r="D67" s="38">
        <v>51</v>
      </c>
      <c r="E67" s="38" t="s">
        <v>5</v>
      </c>
      <c r="F67" s="9" t="s">
        <v>8</v>
      </c>
      <c r="G67" s="45" t="s">
        <v>9</v>
      </c>
      <c r="H67" s="45" t="s">
        <v>10</v>
      </c>
      <c r="I67" s="38">
        <v>11</v>
      </c>
      <c r="J67" s="38">
        <v>2.5</v>
      </c>
      <c r="K67" s="40">
        <v>41122</v>
      </c>
      <c r="L67" s="40">
        <v>43190.328799999996</v>
      </c>
      <c r="M67" s="41">
        <v>341274</v>
      </c>
      <c r="N67" s="41">
        <v>4117</v>
      </c>
      <c r="O67" s="41">
        <v>87377.876000000004</v>
      </c>
      <c r="P67" s="41">
        <v>87377.873999999996</v>
      </c>
      <c r="Q67" s="42">
        <v>0.24167970604265193</v>
      </c>
      <c r="R67" s="42">
        <v>0.92109858940323608</v>
      </c>
      <c r="S67" s="39">
        <v>6</v>
      </c>
      <c r="T67" s="39"/>
    </row>
    <row r="68" spans="1:20" ht="27" x14ac:dyDescent="0.25">
      <c r="A68" s="38">
        <v>16</v>
      </c>
      <c r="B68" s="38">
        <v>6</v>
      </c>
      <c r="C68" s="38">
        <v>55</v>
      </c>
      <c r="D68" s="38">
        <v>51</v>
      </c>
      <c r="E68" s="38" t="s">
        <v>390</v>
      </c>
      <c r="F68" s="9" t="s">
        <v>391</v>
      </c>
      <c r="G68" s="45" t="s">
        <v>770</v>
      </c>
      <c r="H68" s="45" t="s">
        <v>771</v>
      </c>
      <c r="I68" s="38">
        <v>11</v>
      </c>
      <c r="J68" s="38">
        <v>199.84</v>
      </c>
      <c r="K68" s="40">
        <v>40753</v>
      </c>
      <c r="L68" s="40">
        <v>42942.995199999998</v>
      </c>
      <c r="M68" s="41">
        <v>534899</v>
      </c>
      <c r="N68" s="41">
        <v>76117.955000000002</v>
      </c>
      <c r="O68" s="41">
        <v>110382.773</v>
      </c>
      <c r="P68" s="41">
        <v>110382.772</v>
      </c>
      <c r="Q68" s="42">
        <v>0.14339155616293917</v>
      </c>
      <c r="R68" s="42">
        <v>0.999945784157383</v>
      </c>
      <c r="S68" s="39">
        <v>7</v>
      </c>
      <c r="T68" s="39"/>
    </row>
    <row r="69" spans="1:20" x14ac:dyDescent="0.25">
      <c r="A69" s="38">
        <v>16</v>
      </c>
      <c r="B69" s="38">
        <v>6</v>
      </c>
      <c r="C69" s="38">
        <v>38</v>
      </c>
      <c r="D69" s="38">
        <v>51</v>
      </c>
      <c r="E69" s="38" t="s">
        <v>94</v>
      </c>
      <c r="F69" s="9" t="s">
        <v>95</v>
      </c>
      <c r="G69" s="10" t="s">
        <v>96</v>
      </c>
      <c r="H69" s="10" t="s">
        <v>97</v>
      </c>
      <c r="I69" s="38">
        <v>11</v>
      </c>
      <c r="J69" s="38">
        <v>248.31</v>
      </c>
      <c r="K69" s="40">
        <v>41491</v>
      </c>
      <c r="L69" s="40">
        <v>42950.996799999994</v>
      </c>
      <c r="M69" s="41">
        <v>87201</v>
      </c>
      <c r="N69" s="41">
        <v>0</v>
      </c>
      <c r="O69" s="41">
        <v>20151.316999999999</v>
      </c>
      <c r="P69" s="41">
        <v>20151.316999999999</v>
      </c>
      <c r="Q69" s="42">
        <v>0.168598983956606</v>
      </c>
      <c r="R69" s="42">
        <v>0.99995412896641089</v>
      </c>
      <c r="S69" s="39">
        <v>7</v>
      </c>
      <c r="T69" s="39"/>
    </row>
    <row r="70" spans="1:20" ht="27" x14ac:dyDescent="0.25">
      <c r="A70" s="38">
        <v>16</v>
      </c>
      <c r="B70" s="38">
        <v>6</v>
      </c>
      <c r="C70" s="38">
        <v>6</v>
      </c>
      <c r="D70" s="38">
        <v>51</v>
      </c>
      <c r="E70" s="38" t="s">
        <v>133</v>
      </c>
      <c r="F70" s="39" t="s">
        <v>136</v>
      </c>
      <c r="G70" s="38" t="s">
        <v>1350</v>
      </c>
      <c r="H70" s="38" t="s">
        <v>1351</v>
      </c>
      <c r="I70" s="38">
        <v>11</v>
      </c>
      <c r="J70" s="38">
        <v>147.08000000000001</v>
      </c>
      <c r="K70" s="40">
        <v>39104</v>
      </c>
      <c r="L70" s="40">
        <v>40928.995999999999</v>
      </c>
      <c r="M70" s="41">
        <v>44571</v>
      </c>
      <c r="N70" s="41">
        <v>0</v>
      </c>
      <c r="O70" s="41">
        <v>1E-3</v>
      </c>
      <c r="P70" s="41">
        <v>0</v>
      </c>
      <c r="Q70" s="42">
        <v>0</v>
      </c>
      <c r="R70" s="42">
        <v>1</v>
      </c>
      <c r="S70" s="39">
        <v>8</v>
      </c>
      <c r="T70" s="39"/>
    </row>
    <row r="71" spans="1:20" ht="27" x14ac:dyDescent="0.25">
      <c r="A71" s="38">
        <v>16</v>
      </c>
      <c r="B71" s="38">
        <v>6</v>
      </c>
      <c r="C71" s="38">
        <v>10</v>
      </c>
      <c r="D71" s="38">
        <v>51</v>
      </c>
      <c r="E71" s="38" t="s">
        <v>622</v>
      </c>
      <c r="F71" s="39" t="s">
        <v>623</v>
      </c>
      <c r="G71" s="38" t="s">
        <v>1353</v>
      </c>
      <c r="H71" s="38" t="s">
        <v>1352</v>
      </c>
      <c r="I71" s="38">
        <v>11</v>
      </c>
      <c r="J71" s="38">
        <v>14.4</v>
      </c>
      <c r="K71" s="40">
        <v>38554</v>
      </c>
      <c r="L71" s="40">
        <v>39648.997599999995</v>
      </c>
      <c r="M71" s="41">
        <v>9792</v>
      </c>
      <c r="N71" s="41">
        <v>0</v>
      </c>
      <c r="O71" s="41">
        <v>1E-3</v>
      </c>
      <c r="P71" s="41">
        <v>0</v>
      </c>
      <c r="Q71" s="42">
        <v>0</v>
      </c>
      <c r="R71" s="42">
        <v>1</v>
      </c>
      <c r="S71" s="39">
        <v>8</v>
      </c>
      <c r="T71" s="39"/>
    </row>
    <row r="72" spans="1:20" x14ac:dyDescent="0.25">
      <c r="A72" s="38">
        <v>16</v>
      </c>
      <c r="B72" s="38">
        <v>6</v>
      </c>
      <c r="C72" s="38">
        <v>24</v>
      </c>
      <c r="D72" s="38">
        <v>51</v>
      </c>
      <c r="E72" s="38" t="s">
        <v>133</v>
      </c>
      <c r="F72" s="39" t="s">
        <v>137</v>
      </c>
      <c r="G72" s="38" t="s">
        <v>1354</v>
      </c>
      <c r="H72" s="38" t="s">
        <v>1355</v>
      </c>
      <c r="I72" s="38">
        <v>11</v>
      </c>
      <c r="J72" s="38">
        <v>214.93</v>
      </c>
      <c r="K72" s="40">
        <v>39406</v>
      </c>
      <c r="L72" s="40">
        <v>40135.998399999997</v>
      </c>
      <c r="M72" s="41">
        <v>12074</v>
      </c>
      <c r="N72" s="41">
        <v>0</v>
      </c>
      <c r="O72" s="41">
        <v>1E-3</v>
      </c>
      <c r="P72" s="41">
        <v>0</v>
      </c>
      <c r="Q72" s="42">
        <v>0</v>
      </c>
      <c r="R72" s="42">
        <v>1</v>
      </c>
      <c r="S72" s="39">
        <v>8</v>
      </c>
      <c r="T72" s="39"/>
    </row>
    <row r="73" spans="1:20" x14ac:dyDescent="0.25">
      <c r="A73" s="38">
        <v>16</v>
      </c>
      <c r="B73" s="38">
        <v>6</v>
      </c>
      <c r="C73" s="38">
        <v>26</v>
      </c>
      <c r="D73" s="38">
        <v>51</v>
      </c>
      <c r="E73" s="38" t="s">
        <v>133</v>
      </c>
      <c r="F73" s="39" t="s">
        <v>138</v>
      </c>
      <c r="G73" s="38" t="s">
        <v>1357</v>
      </c>
      <c r="H73" s="38" t="s">
        <v>1356</v>
      </c>
      <c r="I73" s="38">
        <v>11</v>
      </c>
      <c r="J73" s="38">
        <v>208.55</v>
      </c>
      <c r="K73" s="40">
        <v>39468</v>
      </c>
      <c r="L73" s="40">
        <v>40197.998399999997</v>
      </c>
      <c r="M73" s="41">
        <v>15799</v>
      </c>
      <c r="N73" s="41">
        <v>0</v>
      </c>
      <c r="O73" s="41">
        <v>1E-3</v>
      </c>
      <c r="P73" s="41">
        <v>0</v>
      </c>
      <c r="Q73" s="42">
        <v>0</v>
      </c>
      <c r="R73" s="42">
        <v>1</v>
      </c>
      <c r="S73" s="39">
        <v>8</v>
      </c>
      <c r="T73" s="39"/>
    </row>
    <row r="74" spans="1:20" ht="15" x14ac:dyDescent="0.3">
      <c r="G74" s="49" t="s">
        <v>784</v>
      </c>
      <c r="M74" s="43">
        <f>SUM(M56:M73)</f>
        <v>2936622</v>
      </c>
      <c r="N74" s="43">
        <f t="shared" ref="N74:P74" si="4">SUM(N56:N73)</f>
        <v>238635.8</v>
      </c>
      <c r="O74" s="43">
        <f t="shared" si="4"/>
        <v>703712.95100000023</v>
      </c>
      <c r="P74" s="43">
        <f t="shared" si="4"/>
        <v>696711.66</v>
      </c>
    </row>
    <row r="76" spans="1:20" ht="15" x14ac:dyDescent="0.3">
      <c r="G76" s="34" t="s">
        <v>785</v>
      </c>
    </row>
    <row r="77" spans="1:20" ht="27" x14ac:dyDescent="0.25">
      <c r="A77" s="38">
        <v>16</v>
      </c>
      <c r="B77" s="38">
        <v>7</v>
      </c>
      <c r="C77" s="38">
        <v>28</v>
      </c>
      <c r="D77" s="38">
        <v>51</v>
      </c>
      <c r="E77" s="38" t="s">
        <v>651</v>
      </c>
      <c r="F77" s="9" t="s">
        <v>267</v>
      </c>
      <c r="G77" s="45" t="s">
        <v>786</v>
      </c>
      <c r="H77" s="45" t="s">
        <v>787</v>
      </c>
      <c r="I77" s="38">
        <v>17</v>
      </c>
      <c r="J77" s="38">
        <v>1</v>
      </c>
      <c r="K77" s="40">
        <v>43252</v>
      </c>
      <c r="L77" s="40">
        <v>43556.165999999997</v>
      </c>
      <c r="M77" s="41">
        <v>23322</v>
      </c>
      <c r="N77" s="41">
        <v>9029.4570000000003</v>
      </c>
      <c r="O77" s="41">
        <v>0</v>
      </c>
      <c r="P77" s="41">
        <v>0</v>
      </c>
      <c r="Q77" s="42">
        <v>0</v>
      </c>
      <c r="R77" s="42">
        <v>0</v>
      </c>
      <c r="S77" s="39">
        <v>2</v>
      </c>
      <c r="T77" s="39"/>
    </row>
    <row r="78" spans="1:20" ht="27" x14ac:dyDescent="0.25">
      <c r="A78" s="38">
        <v>16</v>
      </c>
      <c r="B78" s="38">
        <v>7</v>
      </c>
      <c r="C78" s="38">
        <v>70</v>
      </c>
      <c r="D78" s="38">
        <v>51</v>
      </c>
      <c r="E78" s="38" t="s">
        <v>94</v>
      </c>
      <c r="F78" s="9" t="s">
        <v>98</v>
      </c>
      <c r="G78" s="10" t="s">
        <v>795</v>
      </c>
      <c r="H78" s="10" t="s">
        <v>13</v>
      </c>
      <c r="I78" s="38">
        <v>17</v>
      </c>
      <c r="J78" s="38">
        <v>1</v>
      </c>
      <c r="K78" s="40">
        <v>43374</v>
      </c>
      <c r="L78" s="40">
        <v>43678.165999999997</v>
      </c>
      <c r="M78" s="41">
        <v>10000</v>
      </c>
      <c r="N78" s="41">
        <v>10000</v>
      </c>
      <c r="O78" s="41">
        <v>0</v>
      </c>
      <c r="P78" s="41">
        <v>0</v>
      </c>
      <c r="Q78" s="42">
        <v>0</v>
      </c>
      <c r="R78" s="42">
        <v>0</v>
      </c>
      <c r="S78" s="39">
        <v>0</v>
      </c>
      <c r="T78" s="39"/>
    </row>
    <row r="79" spans="1:20" ht="27" x14ac:dyDescent="0.25">
      <c r="A79" s="38">
        <v>16</v>
      </c>
      <c r="B79" s="38">
        <v>7</v>
      </c>
      <c r="C79" s="38">
        <v>57</v>
      </c>
      <c r="D79" s="38">
        <v>51</v>
      </c>
      <c r="E79" s="38" t="s">
        <v>340</v>
      </c>
      <c r="F79" s="9" t="s">
        <v>68</v>
      </c>
      <c r="G79" s="45" t="s">
        <v>790</v>
      </c>
      <c r="H79" s="45" t="s">
        <v>791</v>
      </c>
      <c r="I79" s="38">
        <v>17</v>
      </c>
      <c r="J79" s="38">
        <v>2.7</v>
      </c>
      <c r="K79" s="40">
        <v>41061</v>
      </c>
      <c r="L79" s="40">
        <v>44163.493199999997</v>
      </c>
      <c r="M79" s="41">
        <v>121198</v>
      </c>
      <c r="N79" s="41">
        <v>28363.425999999999</v>
      </c>
      <c r="O79" s="41">
        <v>41012.031999999999</v>
      </c>
      <c r="P79" s="41">
        <v>41012.031000000003</v>
      </c>
      <c r="Q79" s="42">
        <v>0.37596329972441789</v>
      </c>
      <c r="R79" s="42">
        <v>0.55863133055000913</v>
      </c>
      <c r="S79" s="39">
        <v>6</v>
      </c>
      <c r="T79" s="39"/>
    </row>
    <row r="80" spans="1:20" ht="27" x14ac:dyDescent="0.25">
      <c r="A80" s="38">
        <v>16</v>
      </c>
      <c r="B80" s="38">
        <v>7</v>
      </c>
      <c r="C80" s="38">
        <v>66</v>
      </c>
      <c r="D80" s="38">
        <v>51</v>
      </c>
      <c r="E80" s="38" t="s">
        <v>115</v>
      </c>
      <c r="F80" s="9" t="s">
        <v>118</v>
      </c>
      <c r="G80" s="45" t="s">
        <v>794</v>
      </c>
      <c r="H80" s="45" t="s">
        <v>119</v>
      </c>
      <c r="I80" s="38">
        <v>5</v>
      </c>
      <c r="J80" s="38">
        <v>2.2000000000000002</v>
      </c>
      <c r="K80" s="40">
        <v>41512</v>
      </c>
      <c r="L80" s="40">
        <v>42363.664799999999</v>
      </c>
      <c r="M80" s="41">
        <v>39279</v>
      </c>
      <c r="N80" s="41">
        <v>324.75400000000002</v>
      </c>
      <c r="O80" s="41">
        <v>176.97200000000001</v>
      </c>
      <c r="P80" s="41">
        <v>176.97200000000001</v>
      </c>
      <c r="Q80" s="42">
        <v>0</v>
      </c>
      <c r="R80" s="42">
        <v>0.89600040734234576</v>
      </c>
      <c r="S80" s="39">
        <v>7</v>
      </c>
      <c r="T80" s="39"/>
    </row>
    <row r="81" spans="1:20" x14ac:dyDescent="0.25">
      <c r="A81" s="38">
        <v>16</v>
      </c>
      <c r="B81" s="38">
        <v>7</v>
      </c>
      <c r="C81" s="38">
        <v>10</v>
      </c>
      <c r="D81" s="38">
        <v>52</v>
      </c>
      <c r="E81" s="38" t="s">
        <v>590</v>
      </c>
      <c r="F81" s="39" t="s">
        <v>591</v>
      </c>
      <c r="G81" s="38" t="s">
        <v>1359</v>
      </c>
      <c r="H81" s="38" t="s">
        <v>592</v>
      </c>
      <c r="I81" s="38">
        <v>17</v>
      </c>
      <c r="J81" s="38">
        <v>1</v>
      </c>
      <c r="K81" s="40">
        <v>39592</v>
      </c>
      <c r="L81" s="40">
        <v>40017.832399999999</v>
      </c>
      <c r="M81" s="41">
        <v>4842</v>
      </c>
      <c r="N81" s="41">
        <v>0</v>
      </c>
      <c r="O81" s="41">
        <v>1E-3</v>
      </c>
      <c r="P81" s="41">
        <v>0</v>
      </c>
      <c r="Q81" s="42">
        <v>0</v>
      </c>
      <c r="R81" s="42">
        <v>0.92750929368029744</v>
      </c>
      <c r="S81" s="39">
        <v>8</v>
      </c>
      <c r="T81" s="39"/>
    </row>
    <row r="82" spans="1:20" x14ac:dyDescent="0.25">
      <c r="A82" s="38">
        <v>16</v>
      </c>
      <c r="B82" s="38">
        <v>7</v>
      </c>
      <c r="C82" s="38">
        <v>41</v>
      </c>
      <c r="D82" s="38">
        <v>51</v>
      </c>
      <c r="E82" s="38" t="s">
        <v>530</v>
      </c>
      <c r="F82" s="39" t="s">
        <v>534</v>
      </c>
      <c r="G82" s="38" t="s">
        <v>535</v>
      </c>
      <c r="H82" s="38" t="s">
        <v>1362</v>
      </c>
      <c r="I82" s="38">
        <v>17</v>
      </c>
      <c r="J82" s="38">
        <v>6.5</v>
      </c>
      <c r="K82" s="40">
        <v>40679</v>
      </c>
      <c r="L82" s="40">
        <v>42017.330399999999</v>
      </c>
      <c r="M82" s="41">
        <v>63825</v>
      </c>
      <c r="N82" s="41">
        <v>0</v>
      </c>
      <c r="O82" s="41">
        <v>1E-3</v>
      </c>
      <c r="P82" s="41">
        <v>0</v>
      </c>
      <c r="Q82" s="42">
        <v>0</v>
      </c>
      <c r="R82" s="42">
        <v>0.94400313356835097</v>
      </c>
      <c r="S82" s="39">
        <v>7</v>
      </c>
      <c r="T82" s="39"/>
    </row>
    <row r="83" spans="1:20" x14ac:dyDescent="0.25">
      <c r="A83" s="38">
        <v>16</v>
      </c>
      <c r="B83" s="38">
        <v>7</v>
      </c>
      <c r="C83" s="38">
        <v>60</v>
      </c>
      <c r="D83" s="38">
        <v>51</v>
      </c>
      <c r="E83" s="38" t="s">
        <v>590</v>
      </c>
      <c r="F83" s="9" t="s">
        <v>593</v>
      </c>
      <c r="G83" s="45" t="s">
        <v>792</v>
      </c>
      <c r="H83" s="45" t="s">
        <v>793</v>
      </c>
      <c r="I83" s="38">
        <v>17</v>
      </c>
      <c r="J83" s="38">
        <v>1.5</v>
      </c>
      <c r="K83" s="40">
        <v>41482</v>
      </c>
      <c r="L83" s="40">
        <v>42364.081399999995</v>
      </c>
      <c r="M83" s="41">
        <v>77892</v>
      </c>
      <c r="N83" s="41">
        <v>269.46499999999997</v>
      </c>
      <c r="O83" s="41">
        <v>1E-3</v>
      </c>
      <c r="P83" s="41">
        <v>0</v>
      </c>
      <c r="Q83" s="42">
        <v>0</v>
      </c>
      <c r="R83" s="42">
        <v>0.94457710676321061</v>
      </c>
      <c r="S83" s="39">
        <v>8</v>
      </c>
      <c r="T83" s="39"/>
    </row>
    <row r="84" spans="1:20" x14ac:dyDescent="0.25">
      <c r="A84" s="38">
        <v>16</v>
      </c>
      <c r="B84" s="38">
        <v>7</v>
      </c>
      <c r="C84" s="38">
        <v>29</v>
      </c>
      <c r="D84" s="38">
        <v>51</v>
      </c>
      <c r="E84" s="38" t="s">
        <v>651</v>
      </c>
      <c r="F84" s="9" t="s">
        <v>267</v>
      </c>
      <c r="G84" s="45" t="s">
        <v>788</v>
      </c>
      <c r="H84" s="45" t="s">
        <v>789</v>
      </c>
      <c r="I84" s="38">
        <v>17</v>
      </c>
      <c r="J84" s="38">
        <v>1</v>
      </c>
      <c r="K84" s="40">
        <v>42068</v>
      </c>
      <c r="L84" s="40">
        <v>42463.415800000002</v>
      </c>
      <c r="M84" s="41">
        <v>24283</v>
      </c>
      <c r="N84" s="41">
        <v>947.73</v>
      </c>
      <c r="O84" s="41">
        <v>2307.973</v>
      </c>
      <c r="P84" s="41">
        <v>2307.9720000000002</v>
      </c>
      <c r="Q84" s="42">
        <v>0</v>
      </c>
      <c r="R84" s="42">
        <v>0.97380883745830416</v>
      </c>
      <c r="S84" s="39">
        <v>7</v>
      </c>
      <c r="T84" s="39"/>
    </row>
    <row r="85" spans="1:20" x14ac:dyDescent="0.25">
      <c r="A85" s="38">
        <v>16</v>
      </c>
      <c r="B85" s="38">
        <v>7</v>
      </c>
      <c r="C85" s="38">
        <v>99</v>
      </c>
      <c r="D85" s="38">
        <v>51</v>
      </c>
      <c r="E85" s="38" t="s">
        <v>483</v>
      </c>
      <c r="F85" s="9" t="s">
        <v>13</v>
      </c>
      <c r="G85" s="45" t="s">
        <v>488</v>
      </c>
      <c r="H85" s="45" t="s">
        <v>484</v>
      </c>
      <c r="I85" s="38">
        <v>14</v>
      </c>
      <c r="J85" s="38"/>
      <c r="K85" s="40">
        <v>42736</v>
      </c>
      <c r="L85" s="40">
        <v>43070</v>
      </c>
      <c r="M85" s="41">
        <v>32316.195</v>
      </c>
      <c r="N85" s="41">
        <v>143126.34099999999</v>
      </c>
      <c r="O85" s="41">
        <v>69222.8</v>
      </c>
      <c r="P85" s="41">
        <v>69216.797000000006</v>
      </c>
      <c r="Q85" s="42">
        <v>0.99999396587376699</v>
      </c>
      <c r="R85" s="42">
        <v>0.99999396587376699</v>
      </c>
      <c r="S85" s="39">
        <v>6</v>
      </c>
      <c r="T85" s="39" t="s">
        <v>485</v>
      </c>
    </row>
    <row r="86" spans="1:20" x14ac:dyDescent="0.25">
      <c r="A86" s="38">
        <v>16</v>
      </c>
      <c r="B86" s="38">
        <v>7</v>
      </c>
      <c r="C86" s="38">
        <v>9</v>
      </c>
      <c r="D86" s="38">
        <v>51</v>
      </c>
      <c r="E86" s="38" t="s">
        <v>115</v>
      </c>
      <c r="F86" s="39" t="s">
        <v>116</v>
      </c>
      <c r="G86" s="38" t="s">
        <v>1358</v>
      </c>
      <c r="H86" s="38" t="s">
        <v>117</v>
      </c>
      <c r="I86" s="38">
        <v>17</v>
      </c>
      <c r="J86" s="38">
        <v>5.41</v>
      </c>
      <c r="K86" s="40">
        <v>39699</v>
      </c>
      <c r="L86" s="40">
        <v>41037.330399999999</v>
      </c>
      <c r="M86" s="41">
        <v>22096</v>
      </c>
      <c r="N86" s="41">
        <v>0</v>
      </c>
      <c r="O86" s="41">
        <v>1E-3</v>
      </c>
      <c r="P86" s="41">
        <v>0</v>
      </c>
      <c r="Q86" s="42">
        <v>0</v>
      </c>
      <c r="R86" s="42">
        <v>1</v>
      </c>
      <c r="S86" s="39">
        <v>8</v>
      </c>
      <c r="T86" s="39"/>
    </row>
    <row r="87" spans="1:20" x14ac:dyDescent="0.25">
      <c r="A87" s="38">
        <v>16</v>
      </c>
      <c r="B87" s="38">
        <v>7</v>
      </c>
      <c r="C87" s="38">
        <v>38</v>
      </c>
      <c r="D87" s="38">
        <v>51</v>
      </c>
      <c r="E87" s="38" t="s">
        <v>115</v>
      </c>
      <c r="F87" s="39" t="s">
        <v>116</v>
      </c>
      <c r="G87" s="38" t="s">
        <v>1360</v>
      </c>
      <c r="H87" s="38" t="s">
        <v>1361</v>
      </c>
      <c r="I87" s="38">
        <v>17</v>
      </c>
      <c r="J87" s="38">
        <v>0.64</v>
      </c>
      <c r="K87" s="40">
        <v>39675</v>
      </c>
      <c r="L87" s="40">
        <v>40252.915399999998</v>
      </c>
      <c r="M87" s="41">
        <v>9240</v>
      </c>
      <c r="N87" s="41">
        <v>0</v>
      </c>
      <c r="O87" s="41">
        <v>1E-3</v>
      </c>
      <c r="P87" s="41">
        <v>0</v>
      </c>
      <c r="Q87" s="42">
        <v>0</v>
      </c>
      <c r="R87" s="42">
        <v>1</v>
      </c>
      <c r="S87" s="39">
        <v>8</v>
      </c>
      <c r="T87" s="39"/>
    </row>
    <row r="88" spans="1:20" x14ac:dyDescent="0.25">
      <c r="A88" s="38">
        <v>16</v>
      </c>
      <c r="B88" s="38">
        <v>7</v>
      </c>
      <c r="C88" s="38">
        <v>79</v>
      </c>
      <c r="D88" s="38">
        <v>51</v>
      </c>
      <c r="E88" s="38" t="s">
        <v>315</v>
      </c>
      <c r="F88" s="9" t="s">
        <v>318</v>
      </c>
      <c r="G88" s="45" t="s">
        <v>796</v>
      </c>
      <c r="H88" s="45" t="s">
        <v>319</v>
      </c>
      <c r="I88" s="38">
        <v>11</v>
      </c>
      <c r="J88" s="38">
        <v>2.42</v>
      </c>
      <c r="K88" s="40">
        <v>41713</v>
      </c>
      <c r="L88" s="40">
        <v>42503.831599999998</v>
      </c>
      <c r="M88" s="41">
        <v>70119</v>
      </c>
      <c r="N88" s="41">
        <v>102.31699999999999</v>
      </c>
      <c r="O88" s="41">
        <v>1708.596</v>
      </c>
      <c r="P88" s="41">
        <v>1708.595</v>
      </c>
      <c r="Q88" s="42">
        <v>0</v>
      </c>
      <c r="R88" s="42">
        <v>1</v>
      </c>
      <c r="S88" s="39">
        <v>8</v>
      </c>
      <c r="T88" s="39"/>
    </row>
    <row r="89" spans="1:20" ht="15" x14ac:dyDescent="0.3">
      <c r="G89" s="49" t="s">
        <v>797</v>
      </c>
      <c r="M89" s="43">
        <f>SUM(M77:M88)</f>
        <v>498412.19500000001</v>
      </c>
      <c r="N89" s="43">
        <f t="shared" ref="N89:P89" si="5">SUM(N77:N88)</f>
        <v>192163.49</v>
      </c>
      <c r="O89" s="43">
        <f t="shared" si="5"/>
        <v>114428.37800000001</v>
      </c>
      <c r="P89" s="43">
        <f t="shared" si="5"/>
        <v>114422.36700000001</v>
      </c>
    </row>
    <row r="90" spans="1:20" x14ac:dyDescent="0.25">
      <c r="G90" s="50"/>
    </row>
    <row r="91" spans="1:20" ht="15" x14ac:dyDescent="0.3">
      <c r="G91" s="49" t="s">
        <v>798</v>
      </c>
    </row>
    <row r="92" spans="1:20" x14ac:dyDescent="0.25">
      <c r="A92" s="38">
        <v>16</v>
      </c>
      <c r="B92" s="38">
        <v>8</v>
      </c>
      <c r="C92" s="38">
        <v>89</v>
      </c>
      <c r="D92" s="38">
        <v>51</v>
      </c>
      <c r="E92" s="38" t="s">
        <v>609</v>
      </c>
      <c r="F92" s="9" t="s">
        <v>6</v>
      </c>
      <c r="G92" s="45" t="s">
        <v>615</v>
      </c>
      <c r="H92" s="45" t="s">
        <v>616</v>
      </c>
      <c r="I92" s="38">
        <v>11</v>
      </c>
      <c r="J92" s="38">
        <v>41</v>
      </c>
      <c r="K92" s="40">
        <v>43252</v>
      </c>
      <c r="L92" s="40">
        <v>43799.498800000001</v>
      </c>
      <c r="M92" s="41">
        <v>111652</v>
      </c>
      <c r="N92" s="41">
        <v>6267.3509999999997</v>
      </c>
      <c r="O92" s="41">
        <v>1E-3</v>
      </c>
      <c r="P92" s="41">
        <v>0</v>
      </c>
      <c r="Q92" s="42">
        <v>0</v>
      </c>
      <c r="R92" s="42">
        <v>0</v>
      </c>
      <c r="S92" s="39">
        <v>2</v>
      </c>
      <c r="T92" s="39"/>
    </row>
    <row r="93" spans="1:20" x14ac:dyDescent="0.25">
      <c r="A93" s="38">
        <v>16</v>
      </c>
      <c r="B93" s="38">
        <v>8</v>
      </c>
      <c r="C93" s="38">
        <v>88</v>
      </c>
      <c r="D93" s="38">
        <v>51</v>
      </c>
      <c r="E93" s="38" t="s">
        <v>609</v>
      </c>
      <c r="F93" s="44" t="s">
        <v>154</v>
      </c>
      <c r="G93" s="45" t="s">
        <v>804</v>
      </c>
      <c r="H93" s="45" t="s">
        <v>614</v>
      </c>
      <c r="I93" s="38">
        <v>11</v>
      </c>
      <c r="J93" s="38">
        <v>25.51</v>
      </c>
      <c r="K93" s="40">
        <v>42009</v>
      </c>
      <c r="L93" s="40">
        <v>43256.080600000001</v>
      </c>
      <c r="M93" s="41">
        <v>137249</v>
      </c>
      <c r="N93" s="41">
        <v>0</v>
      </c>
      <c r="O93" s="41">
        <v>9005.0840000000007</v>
      </c>
      <c r="P93" s="41">
        <v>9005.0830000000005</v>
      </c>
      <c r="Q93" s="42">
        <v>0.21066091556222633</v>
      </c>
      <c r="R93" s="42">
        <v>0.28278530262515572</v>
      </c>
      <c r="S93" s="39">
        <v>6</v>
      </c>
      <c r="T93" s="39"/>
    </row>
    <row r="94" spans="1:20" x14ac:dyDescent="0.25">
      <c r="A94" s="38">
        <v>16</v>
      </c>
      <c r="B94" s="38">
        <v>8</v>
      </c>
      <c r="C94" s="38">
        <v>93</v>
      </c>
      <c r="D94" s="38">
        <v>51</v>
      </c>
      <c r="E94" s="38" t="s">
        <v>667</v>
      </c>
      <c r="F94" s="9" t="s">
        <v>6</v>
      </c>
      <c r="G94" s="45" t="s">
        <v>672</v>
      </c>
      <c r="H94" s="45" t="s">
        <v>805</v>
      </c>
      <c r="I94" s="38">
        <v>11</v>
      </c>
      <c r="J94" s="38">
        <v>43.37</v>
      </c>
      <c r="K94" s="40">
        <v>41883</v>
      </c>
      <c r="L94" s="40">
        <v>43282.1636</v>
      </c>
      <c r="M94" s="41">
        <v>287768</v>
      </c>
      <c r="N94" s="41">
        <v>10439.066999999999</v>
      </c>
      <c r="O94" s="41">
        <v>59233.027999999998</v>
      </c>
      <c r="P94" s="41">
        <v>59233.027000000002</v>
      </c>
      <c r="Q94" s="42">
        <v>0.17068263323232605</v>
      </c>
      <c r="R94" s="42">
        <v>0.56424272330488445</v>
      </c>
      <c r="S94" s="39">
        <v>6</v>
      </c>
      <c r="T94" s="39"/>
    </row>
    <row r="95" spans="1:20" x14ac:dyDescent="0.25">
      <c r="A95" s="38">
        <v>16</v>
      </c>
      <c r="B95" s="38">
        <v>8</v>
      </c>
      <c r="C95" s="38">
        <v>73</v>
      </c>
      <c r="D95" s="38">
        <v>51</v>
      </c>
      <c r="E95" s="38" t="s">
        <v>115</v>
      </c>
      <c r="F95" s="39" t="s">
        <v>116</v>
      </c>
      <c r="G95" s="38" t="s">
        <v>1365</v>
      </c>
      <c r="H95" s="38" t="s">
        <v>1366</v>
      </c>
      <c r="I95" s="38">
        <v>11</v>
      </c>
      <c r="J95" s="38">
        <v>44</v>
      </c>
      <c r="K95" s="40">
        <v>41467</v>
      </c>
      <c r="L95" s="40">
        <v>42622.830799999996</v>
      </c>
      <c r="M95" s="41">
        <v>87046</v>
      </c>
      <c r="N95" s="41">
        <v>0</v>
      </c>
      <c r="O95" s="41">
        <v>9943.9959999999992</v>
      </c>
      <c r="P95" s="41">
        <v>9943.9950000000008</v>
      </c>
      <c r="Q95" s="42">
        <v>3.8347540380948002E-2</v>
      </c>
      <c r="R95" s="42">
        <v>0.97650667463180385</v>
      </c>
      <c r="S95" s="39">
        <v>7</v>
      </c>
      <c r="T95" s="39"/>
    </row>
    <row r="96" spans="1:20" x14ac:dyDescent="0.25">
      <c r="A96" s="38">
        <v>16</v>
      </c>
      <c r="B96" s="38">
        <v>8</v>
      </c>
      <c r="C96" s="38">
        <v>55</v>
      </c>
      <c r="D96" s="38">
        <v>51</v>
      </c>
      <c r="E96" s="38" t="s">
        <v>207</v>
      </c>
      <c r="F96" s="39">
        <v>119</v>
      </c>
      <c r="G96" s="38" t="s">
        <v>1458</v>
      </c>
      <c r="H96" s="38" t="s">
        <v>1457</v>
      </c>
      <c r="I96" s="38">
        <v>5</v>
      </c>
      <c r="J96" s="38">
        <v>26.6</v>
      </c>
      <c r="K96" s="40">
        <v>40876</v>
      </c>
      <c r="L96" s="40">
        <v>41636</v>
      </c>
      <c r="M96" s="41">
        <v>21748</v>
      </c>
      <c r="N96" s="41">
        <v>0</v>
      </c>
      <c r="O96" s="41">
        <v>1907.3889999999999</v>
      </c>
      <c r="P96" s="41">
        <v>1907.3879999999999</v>
      </c>
      <c r="Q96" s="42">
        <v>0</v>
      </c>
      <c r="R96" s="42">
        <v>0.99399999999999999</v>
      </c>
      <c r="S96" s="39">
        <v>8</v>
      </c>
      <c r="T96" s="39"/>
    </row>
    <row r="97" spans="1:20" x14ac:dyDescent="0.25">
      <c r="A97" s="38">
        <v>16</v>
      </c>
      <c r="B97" s="38">
        <v>8</v>
      </c>
      <c r="C97" s="38">
        <v>56</v>
      </c>
      <c r="D97" s="38">
        <v>51</v>
      </c>
      <c r="E97" s="38" t="s">
        <v>207</v>
      </c>
      <c r="F97" s="39" t="s">
        <v>208</v>
      </c>
      <c r="G97" s="38" t="s">
        <v>209</v>
      </c>
      <c r="H97" s="38" t="s">
        <v>210</v>
      </c>
      <c r="I97" s="38">
        <v>5</v>
      </c>
      <c r="J97" s="38">
        <v>38.770000000000003</v>
      </c>
      <c r="K97" s="40">
        <v>42032</v>
      </c>
      <c r="L97" s="40">
        <v>42549.082199999997</v>
      </c>
      <c r="M97" s="41">
        <v>65660</v>
      </c>
      <c r="N97" s="41">
        <v>0</v>
      </c>
      <c r="O97" s="41">
        <v>6339.8310000000001</v>
      </c>
      <c r="P97" s="41">
        <v>6339.8310000000001</v>
      </c>
      <c r="Q97" s="42">
        <v>0</v>
      </c>
      <c r="R97" s="42">
        <v>0.9961925068534877</v>
      </c>
      <c r="S97" s="39">
        <v>7</v>
      </c>
      <c r="T97" s="39"/>
    </row>
    <row r="98" spans="1:20" x14ac:dyDescent="0.25">
      <c r="A98" s="38">
        <v>16</v>
      </c>
      <c r="B98" s="38">
        <v>8</v>
      </c>
      <c r="C98" s="38">
        <v>48</v>
      </c>
      <c r="D98" s="38">
        <v>51</v>
      </c>
      <c r="E98" s="38" t="s">
        <v>115</v>
      </c>
      <c r="F98" s="9" t="s">
        <v>116</v>
      </c>
      <c r="G98" s="45" t="s">
        <v>801</v>
      </c>
      <c r="H98" s="45" t="s">
        <v>802</v>
      </c>
      <c r="I98" s="38">
        <v>11</v>
      </c>
      <c r="J98" s="38">
        <v>29.8</v>
      </c>
      <c r="K98" s="40">
        <v>41558</v>
      </c>
      <c r="L98" s="40">
        <v>42896.330399999999</v>
      </c>
      <c r="M98" s="41">
        <v>81600</v>
      </c>
      <c r="N98" s="41">
        <v>10516.282999999999</v>
      </c>
      <c r="O98" s="41">
        <v>48044.281999999999</v>
      </c>
      <c r="P98" s="41">
        <v>48044.281000000003</v>
      </c>
      <c r="Q98" s="42">
        <v>0.55833333333333335</v>
      </c>
      <c r="R98" s="42">
        <v>0.99995098039215691</v>
      </c>
      <c r="S98" s="39">
        <v>8</v>
      </c>
      <c r="T98" s="39"/>
    </row>
    <row r="99" spans="1:20" x14ac:dyDescent="0.25">
      <c r="A99" s="38">
        <v>16</v>
      </c>
      <c r="B99" s="38">
        <v>8</v>
      </c>
      <c r="C99" s="38">
        <v>47</v>
      </c>
      <c r="D99" s="38">
        <v>51</v>
      </c>
      <c r="E99" s="38" t="s">
        <v>115</v>
      </c>
      <c r="F99" s="9" t="s">
        <v>116</v>
      </c>
      <c r="G99" s="45" t="s">
        <v>799</v>
      </c>
      <c r="H99" s="45" t="s">
        <v>800</v>
      </c>
      <c r="I99" s="38">
        <v>5</v>
      </c>
      <c r="J99" s="38">
        <v>37.9</v>
      </c>
      <c r="K99" s="40">
        <v>41558</v>
      </c>
      <c r="L99" s="40">
        <v>42865.913799999995</v>
      </c>
      <c r="M99" s="41">
        <v>81222</v>
      </c>
      <c r="N99" s="41">
        <v>10436.562</v>
      </c>
      <c r="O99" s="41">
        <v>43883.58</v>
      </c>
      <c r="P99" s="41">
        <v>43883.58</v>
      </c>
      <c r="Q99" s="42">
        <v>0.34140996281795571</v>
      </c>
      <c r="R99" s="42">
        <v>0.99997537612962006</v>
      </c>
      <c r="S99" s="39">
        <v>8</v>
      </c>
      <c r="T99" s="39"/>
    </row>
    <row r="100" spans="1:20" x14ac:dyDescent="0.25">
      <c r="A100" s="38">
        <v>16</v>
      </c>
      <c r="B100" s="38">
        <v>8</v>
      </c>
      <c r="C100" s="38">
        <v>1</v>
      </c>
      <c r="D100" s="38">
        <v>51</v>
      </c>
      <c r="E100" s="38" t="s">
        <v>483</v>
      </c>
      <c r="F100" s="39" t="s">
        <v>13</v>
      </c>
      <c r="G100" s="38" t="s">
        <v>489</v>
      </c>
      <c r="H100" s="38" t="s">
        <v>484</v>
      </c>
      <c r="I100" s="38">
        <v>14</v>
      </c>
      <c r="J100" s="38"/>
      <c r="K100" s="40">
        <v>42736</v>
      </c>
      <c r="L100" s="40">
        <v>43070</v>
      </c>
      <c r="M100" s="41">
        <v>178200.32399999999</v>
      </c>
      <c r="N100" s="41">
        <v>50258.462</v>
      </c>
      <c r="O100" s="41">
        <v>247200.818</v>
      </c>
      <c r="P100" s="41">
        <v>241953.42600000001</v>
      </c>
      <c r="Q100" s="42">
        <v>0.99999818182148759</v>
      </c>
      <c r="R100" s="42">
        <v>0.99999818182148759</v>
      </c>
      <c r="S100" s="39">
        <v>6</v>
      </c>
      <c r="T100" s="39" t="s">
        <v>485</v>
      </c>
    </row>
    <row r="101" spans="1:20" x14ac:dyDescent="0.25">
      <c r="A101" s="38">
        <v>16</v>
      </c>
      <c r="B101" s="38">
        <v>8</v>
      </c>
      <c r="C101" s="38">
        <v>45</v>
      </c>
      <c r="D101" s="38">
        <v>51</v>
      </c>
      <c r="E101" s="38" t="s">
        <v>94</v>
      </c>
      <c r="F101" s="39" t="s">
        <v>95</v>
      </c>
      <c r="G101" s="38" t="s">
        <v>1363</v>
      </c>
      <c r="H101" s="38" t="s">
        <v>1364</v>
      </c>
      <c r="I101" s="38">
        <v>5</v>
      </c>
      <c r="J101" s="38">
        <v>82.28</v>
      </c>
      <c r="K101" s="40">
        <v>41061</v>
      </c>
      <c r="L101" s="40">
        <v>41730.165199999996</v>
      </c>
      <c r="M101" s="41">
        <v>23738</v>
      </c>
      <c r="N101" s="41">
        <v>0</v>
      </c>
      <c r="O101" s="41">
        <v>1E-3</v>
      </c>
      <c r="P101" s="41">
        <v>0</v>
      </c>
      <c r="Q101" s="42">
        <v>0</v>
      </c>
      <c r="R101" s="42">
        <v>1</v>
      </c>
      <c r="S101" s="39">
        <v>8</v>
      </c>
      <c r="T101" s="39"/>
    </row>
    <row r="102" spans="1:20" x14ac:dyDescent="0.25">
      <c r="A102" s="38">
        <v>16</v>
      </c>
      <c r="B102" s="38">
        <v>8</v>
      </c>
      <c r="C102" s="38">
        <v>87</v>
      </c>
      <c r="D102" s="38">
        <v>51</v>
      </c>
      <c r="E102" s="38" t="s">
        <v>449</v>
      </c>
      <c r="F102" s="9" t="s">
        <v>453</v>
      </c>
      <c r="G102" s="45" t="s">
        <v>454</v>
      </c>
      <c r="H102" s="45" t="s">
        <v>803</v>
      </c>
      <c r="I102" s="38">
        <v>11</v>
      </c>
      <c r="J102" s="38">
        <v>101.1</v>
      </c>
      <c r="K102" s="40">
        <v>41290</v>
      </c>
      <c r="L102" s="40">
        <v>42324.164400000001</v>
      </c>
      <c r="M102" s="41">
        <v>83819</v>
      </c>
      <c r="N102" s="41">
        <v>9.391</v>
      </c>
      <c r="O102" s="41">
        <v>1E-3</v>
      </c>
      <c r="P102" s="41">
        <v>0</v>
      </c>
      <c r="Q102" s="42">
        <v>0</v>
      </c>
      <c r="R102" s="42">
        <v>1</v>
      </c>
      <c r="S102" s="39">
        <v>8</v>
      </c>
      <c r="T102" s="39"/>
    </row>
    <row r="103" spans="1:20" x14ac:dyDescent="0.25">
      <c r="A103" s="38">
        <v>16</v>
      </c>
      <c r="B103" s="38">
        <v>8</v>
      </c>
      <c r="C103" s="38">
        <v>90</v>
      </c>
      <c r="D103" s="38">
        <v>51</v>
      </c>
      <c r="E103" s="38" t="s">
        <v>651</v>
      </c>
      <c r="F103" s="39" t="s">
        <v>126</v>
      </c>
      <c r="G103" s="38" t="s">
        <v>652</v>
      </c>
      <c r="H103" s="38" t="s">
        <v>653</v>
      </c>
      <c r="I103" s="38">
        <v>11</v>
      </c>
      <c r="J103" s="38">
        <v>105</v>
      </c>
      <c r="K103" s="40">
        <v>42095</v>
      </c>
      <c r="L103" s="40">
        <v>42520.832399999999</v>
      </c>
      <c r="M103" s="41">
        <v>71905</v>
      </c>
      <c r="N103" s="41">
        <v>0</v>
      </c>
      <c r="O103" s="41">
        <v>1184.93</v>
      </c>
      <c r="P103" s="41">
        <v>1184.93</v>
      </c>
      <c r="Q103" s="42">
        <v>0</v>
      </c>
      <c r="R103" s="42">
        <v>1</v>
      </c>
      <c r="S103" s="39">
        <v>7</v>
      </c>
      <c r="T103" s="39"/>
    </row>
    <row r="104" spans="1:20" ht="15" x14ac:dyDescent="0.3">
      <c r="G104" s="49" t="s">
        <v>806</v>
      </c>
      <c r="M104" s="43">
        <f>SUM(M92:M103)</f>
        <v>1231607.324</v>
      </c>
      <c r="N104" s="43">
        <f t="shared" ref="N104:P104" si="6">SUM(N92:N103)</f>
        <v>87927.116000000009</v>
      </c>
      <c r="O104" s="43">
        <f t="shared" si="6"/>
        <v>426742.94099999993</v>
      </c>
      <c r="P104" s="43">
        <f t="shared" si="6"/>
        <v>421495.54100000003</v>
      </c>
    </row>
    <row r="105" spans="1:20" x14ac:dyDescent="0.25">
      <c r="G105" s="50"/>
    </row>
    <row r="106" spans="1:20" ht="15" x14ac:dyDescent="0.3">
      <c r="G106" s="49" t="s">
        <v>807</v>
      </c>
    </row>
    <row r="107" spans="1:20" x14ac:dyDescent="0.25">
      <c r="A107" s="38">
        <v>16</v>
      </c>
      <c r="B107" s="38">
        <v>9</v>
      </c>
      <c r="C107" s="38">
        <v>6</v>
      </c>
      <c r="D107" s="38">
        <v>51</v>
      </c>
      <c r="E107" s="38" t="s">
        <v>340</v>
      </c>
      <c r="F107" s="9" t="s">
        <v>341</v>
      </c>
      <c r="G107" s="45" t="s">
        <v>808</v>
      </c>
      <c r="H107" s="45" t="s">
        <v>13</v>
      </c>
      <c r="I107" s="38">
        <v>11</v>
      </c>
      <c r="J107" s="38">
        <v>0.18</v>
      </c>
      <c r="K107" s="40">
        <v>43374</v>
      </c>
      <c r="L107" s="40">
        <v>43738.999199999998</v>
      </c>
      <c r="M107" s="41">
        <v>14400</v>
      </c>
      <c r="N107" s="41">
        <v>15320.191000000001</v>
      </c>
      <c r="O107" s="41">
        <v>5213.1260000000002</v>
      </c>
      <c r="P107" s="41">
        <v>5213.125</v>
      </c>
      <c r="Q107" s="42">
        <v>0</v>
      </c>
      <c r="R107" s="42">
        <v>0</v>
      </c>
      <c r="S107" s="39">
        <v>0</v>
      </c>
      <c r="T107" s="39"/>
    </row>
    <row r="108" spans="1:20" x14ac:dyDescent="0.25">
      <c r="A108" s="38">
        <v>16</v>
      </c>
      <c r="B108" s="38">
        <v>9</v>
      </c>
      <c r="C108" s="38">
        <v>13</v>
      </c>
      <c r="D108" s="38">
        <v>51</v>
      </c>
      <c r="E108" s="38" t="s">
        <v>363</v>
      </c>
      <c r="F108" s="9" t="s">
        <v>98</v>
      </c>
      <c r="G108" s="45" t="s">
        <v>367</v>
      </c>
      <c r="H108" s="45" t="s">
        <v>809</v>
      </c>
      <c r="I108" s="38">
        <v>11</v>
      </c>
      <c r="J108" s="38">
        <v>29.53</v>
      </c>
      <c r="K108" s="40">
        <v>43374</v>
      </c>
      <c r="L108" s="40">
        <v>46020.244200000001</v>
      </c>
      <c r="M108" s="41">
        <v>25000</v>
      </c>
      <c r="N108" s="41">
        <v>8316.6749999999993</v>
      </c>
      <c r="O108" s="41">
        <v>1E-3</v>
      </c>
      <c r="P108" s="41">
        <v>0</v>
      </c>
      <c r="Q108" s="42">
        <v>0</v>
      </c>
      <c r="R108" s="42">
        <v>0</v>
      </c>
      <c r="S108" s="39">
        <v>0</v>
      </c>
      <c r="T108" s="39"/>
    </row>
    <row r="109" spans="1:20" x14ac:dyDescent="0.25">
      <c r="A109" s="38">
        <v>16</v>
      </c>
      <c r="B109" s="38">
        <v>9</v>
      </c>
      <c r="C109" s="38">
        <v>14</v>
      </c>
      <c r="D109" s="38">
        <v>51</v>
      </c>
      <c r="E109" s="38" t="s">
        <v>363</v>
      </c>
      <c r="F109" s="9" t="s">
        <v>98</v>
      </c>
      <c r="G109" s="45" t="s">
        <v>810</v>
      </c>
      <c r="H109" s="45" t="s">
        <v>811</v>
      </c>
      <c r="I109" s="38">
        <v>11</v>
      </c>
      <c r="J109" s="38">
        <v>46.09</v>
      </c>
      <c r="K109" s="40">
        <v>43374</v>
      </c>
      <c r="L109" s="40">
        <v>43526.082999999999</v>
      </c>
      <c r="M109" s="41">
        <v>21000</v>
      </c>
      <c r="N109" s="41">
        <v>6979.1980000000003</v>
      </c>
      <c r="O109" s="41">
        <v>1E-3</v>
      </c>
      <c r="P109" s="41">
        <v>0</v>
      </c>
      <c r="Q109" s="42">
        <v>0</v>
      </c>
      <c r="R109" s="42">
        <v>0</v>
      </c>
      <c r="S109" s="39">
        <v>0</v>
      </c>
      <c r="T109" s="39"/>
    </row>
    <row r="110" spans="1:20" x14ac:dyDescent="0.25">
      <c r="A110" s="38">
        <v>16</v>
      </c>
      <c r="B110" s="38">
        <v>9</v>
      </c>
      <c r="C110" s="38">
        <v>16</v>
      </c>
      <c r="D110" s="38">
        <v>51</v>
      </c>
      <c r="E110" s="38" t="s">
        <v>651</v>
      </c>
      <c r="F110" s="9" t="s">
        <v>644</v>
      </c>
      <c r="G110" s="45" t="s">
        <v>654</v>
      </c>
      <c r="H110" s="45" t="s">
        <v>812</v>
      </c>
      <c r="I110" s="38">
        <v>11</v>
      </c>
      <c r="J110" s="38">
        <v>45.83</v>
      </c>
      <c r="K110" s="40">
        <v>43374</v>
      </c>
      <c r="L110" s="40">
        <v>43556.499600000003</v>
      </c>
      <c r="M110" s="41">
        <v>25000</v>
      </c>
      <c r="N110" s="41">
        <v>8754.3950000000004</v>
      </c>
      <c r="O110" s="41">
        <v>1E-3</v>
      </c>
      <c r="P110" s="41">
        <v>0</v>
      </c>
      <c r="Q110" s="42">
        <v>0</v>
      </c>
      <c r="R110" s="42">
        <v>0</v>
      </c>
      <c r="S110" s="39">
        <v>0</v>
      </c>
      <c r="T110" s="39"/>
    </row>
    <row r="111" spans="1:20" x14ac:dyDescent="0.25">
      <c r="A111" s="38">
        <v>16</v>
      </c>
      <c r="B111" s="38">
        <v>9</v>
      </c>
      <c r="C111" s="38">
        <v>33</v>
      </c>
      <c r="D111" s="38">
        <v>51</v>
      </c>
      <c r="E111" s="38" t="s">
        <v>133</v>
      </c>
      <c r="F111" s="9" t="s">
        <v>6</v>
      </c>
      <c r="G111" s="45" t="s">
        <v>815</v>
      </c>
      <c r="H111" s="45" t="s">
        <v>816</v>
      </c>
      <c r="I111" s="38">
        <v>11</v>
      </c>
      <c r="J111" s="38">
        <v>231.45</v>
      </c>
      <c r="K111" s="40">
        <v>43252</v>
      </c>
      <c r="L111" s="40">
        <v>43616.999199999998</v>
      </c>
      <c r="M111" s="41">
        <v>30272</v>
      </c>
      <c r="N111" s="41">
        <v>4206.0889999999999</v>
      </c>
      <c r="O111" s="41">
        <v>1E-3</v>
      </c>
      <c r="P111" s="41">
        <v>0</v>
      </c>
      <c r="Q111" s="42">
        <v>0</v>
      </c>
      <c r="R111" s="42">
        <v>0</v>
      </c>
      <c r="S111" s="39">
        <v>2</v>
      </c>
      <c r="T111" s="39"/>
    </row>
    <row r="112" spans="1:20" x14ac:dyDescent="0.25">
      <c r="A112" s="38">
        <v>16</v>
      </c>
      <c r="B112" s="38">
        <v>9</v>
      </c>
      <c r="C112" s="38">
        <v>46</v>
      </c>
      <c r="D112" s="38">
        <v>51</v>
      </c>
      <c r="E112" s="38" t="s">
        <v>235</v>
      </c>
      <c r="F112" s="9" t="s">
        <v>58</v>
      </c>
      <c r="G112" s="45" t="s">
        <v>819</v>
      </c>
      <c r="H112" s="45" t="s">
        <v>820</v>
      </c>
      <c r="I112" s="38">
        <v>13</v>
      </c>
      <c r="J112" s="38">
        <v>19</v>
      </c>
      <c r="K112" s="40">
        <v>43374</v>
      </c>
      <c r="L112" s="40">
        <v>43738.999199999998</v>
      </c>
      <c r="M112" s="41">
        <v>40000</v>
      </c>
      <c r="N112" s="41">
        <v>11490.143</v>
      </c>
      <c r="O112" s="41">
        <v>0</v>
      </c>
      <c r="P112" s="41">
        <v>0</v>
      </c>
      <c r="Q112" s="42">
        <v>0</v>
      </c>
      <c r="R112" s="42">
        <v>0</v>
      </c>
      <c r="S112" s="39">
        <v>0</v>
      </c>
      <c r="T112" s="39"/>
    </row>
    <row r="113" spans="1:20" x14ac:dyDescent="0.25">
      <c r="A113" s="38">
        <v>16</v>
      </c>
      <c r="B113" s="38">
        <v>9</v>
      </c>
      <c r="C113" s="38">
        <v>50</v>
      </c>
      <c r="D113" s="38">
        <v>51</v>
      </c>
      <c r="E113" s="38" t="s">
        <v>94</v>
      </c>
      <c r="F113" s="9" t="s">
        <v>95</v>
      </c>
      <c r="G113" s="45" t="s">
        <v>821</v>
      </c>
      <c r="H113" s="45" t="s">
        <v>822</v>
      </c>
      <c r="I113" s="38">
        <v>11</v>
      </c>
      <c r="J113" s="38">
        <v>46.98</v>
      </c>
      <c r="K113" s="40">
        <v>43313</v>
      </c>
      <c r="L113" s="40">
        <v>43495.499600000003</v>
      </c>
      <c r="M113" s="41">
        <v>22428</v>
      </c>
      <c r="N113" s="41">
        <v>6872.1490000000003</v>
      </c>
      <c r="O113" s="41">
        <v>0</v>
      </c>
      <c r="P113" s="41">
        <v>0</v>
      </c>
      <c r="Q113" s="42">
        <v>0</v>
      </c>
      <c r="R113" s="42">
        <v>0</v>
      </c>
      <c r="S113" s="39">
        <v>1</v>
      </c>
      <c r="T113" s="39"/>
    </row>
    <row r="114" spans="1:20" x14ac:dyDescent="0.25">
      <c r="A114" s="38">
        <v>16</v>
      </c>
      <c r="B114" s="38">
        <v>9</v>
      </c>
      <c r="C114" s="38">
        <v>64</v>
      </c>
      <c r="D114" s="38">
        <v>51</v>
      </c>
      <c r="E114" s="38" t="s">
        <v>235</v>
      </c>
      <c r="F114" s="9" t="s">
        <v>236</v>
      </c>
      <c r="G114" s="45" t="s">
        <v>237</v>
      </c>
      <c r="H114" s="45" t="s">
        <v>237</v>
      </c>
      <c r="I114" s="38">
        <v>11</v>
      </c>
      <c r="J114" s="38">
        <v>31.99</v>
      </c>
      <c r="K114" s="40">
        <v>43374</v>
      </c>
      <c r="L114" s="40">
        <v>43738.999199999998</v>
      </c>
      <c r="M114" s="41">
        <v>40000</v>
      </c>
      <c r="N114" s="41">
        <v>5994.857</v>
      </c>
      <c r="O114" s="41">
        <v>0</v>
      </c>
      <c r="P114" s="41">
        <v>0</v>
      </c>
      <c r="Q114" s="42">
        <v>0</v>
      </c>
      <c r="R114" s="42">
        <v>0</v>
      </c>
      <c r="S114" s="39">
        <v>0</v>
      </c>
      <c r="T114" s="39"/>
    </row>
    <row r="115" spans="1:20" x14ac:dyDescent="0.25">
      <c r="A115" s="38">
        <v>16</v>
      </c>
      <c r="B115" s="38">
        <v>9</v>
      </c>
      <c r="C115" s="38">
        <v>77</v>
      </c>
      <c r="D115" s="38">
        <v>51</v>
      </c>
      <c r="E115" s="38" t="s">
        <v>363</v>
      </c>
      <c r="F115" s="9" t="s">
        <v>98</v>
      </c>
      <c r="G115" s="45" t="s">
        <v>824</v>
      </c>
      <c r="H115" s="45" t="s">
        <v>825</v>
      </c>
      <c r="I115" s="38">
        <v>11</v>
      </c>
      <c r="J115" s="38">
        <v>75.959999999999994</v>
      </c>
      <c r="K115" s="40">
        <v>43374</v>
      </c>
      <c r="L115" s="40">
        <v>43465.249799999998</v>
      </c>
      <c r="M115" s="41">
        <v>25000</v>
      </c>
      <c r="N115" s="41">
        <v>10942.993</v>
      </c>
      <c r="O115" s="41">
        <v>0</v>
      </c>
      <c r="P115" s="41">
        <v>0</v>
      </c>
      <c r="Q115" s="42">
        <v>0</v>
      </c>
      <c r="R115" s="42">
        <v>0</v>
      </c>
      <c r="S115" s="39">
        <v>0</v>
      </c>
      <c r="T115" s="39"/>
    </row>
    <row r="116" spans="1:20" x14ac:dyDescent="0.25">
      <c r="A116" s="38">
        <v>16</v>
      </c>
      <c r="B116" s="38">
        <v>9</v>
      </c>
      <c r="C116" s="38">
        <v>82</v>
      </c>
      <c r="D116" s="38">
        <v>51</v>
      </c>
      <c r="E116" s="38" t="s">
        <v>207</v>
      </c>
      <c r="F116" s="9" t="s">
        <v>211</v>
      </c>
      <c r="G116" s="45" t="s">
        <v>212</v>
      </c>
      <c r="H116" s="45" t="s">
        <v>826</v>
      </c>
      <c r="I116" s="38">
        <v>5</v>
      </c>
      <c r="J116" s="38">
        <v>59.18</v>
      </c>
      <c r="K116" s="40">
        <v>43374</v>
      </c>
      <c r="L116" s="40">
        <v>43678.165999999997</v>
      </c>
      <c r="M116" s="41">
        <v>26500</v>
      </c>
      <c r="N116" s="41">
        <v>4596.0569999999998</v>
      </c>
      <c r="O116" s="41">
        <v>0</v>
      </c>
      <c r="P116" s="41">
        <v>0</v>
      </c>
      <c r="Q116" s="42">
        <v>0</v>
      </c>
      <c r="R116" s="42">
        <v>0</v>
      </c>
      <c r="S116" s="39">
        <v>0</v>
      </c>
      <c r="T116" s="39"/>
    </row>
    <row r="117" spans="1:20" x14ac:dyDescent="0.25">
      <c r="A117" s="38">
        <v>16</v>
      </c>
      <c r="B117" s="38">
        <v>9</v>
      </c>
      <c r="C117" s="38">
        <v>94</v>
      </c>
      <c r="D117" s="38">
        <v>51</v>
      </c>
      <c r="E117" s="38" t="s">
        <v>686</v>
      </c>
      <c r="F117" s="9" t="s">
        <v>688</v>
      </c>
      <c r="G117" s="10" t="s">
        <v>689</v>
      </c>
      <c r="H117" s="10" t="s">
        <v>834</v>
      </c>
      <c r="I117" s="38">
        <v>11</v>
      </c>
      <c r="J117" s="38">
        <v>21</v>
      </c>
      <c r="K117" s="40">
        <v>43374</v>
      </c>
      <c r="L117" s="40">
        <v>43738.999199999998</v>
      </c>
      <c r="M117" s="41">
        <v>32000</v>
      </c>
      <c r="N117" s="41">
        <v>797.21900000000005</v>
      </c>
      <c r="O117" s="41">
        <v>1E-3</v>
      </c>
      <c r="P117" s="41">
        <v>0</v>
      </c>
      <c r="Q117" s="42">
        <v>0</v>
      </c>
      <c r="R117" s="42">
        <v>0</v>
      </c>
      <c r="S117" s="39">
        <v>0</v>
      </c>
      <c r="T117" s="39"/>
    </row>
    <row r="118" spans="1:20" x14ac:dyDescent="0.25">
      <c r="A118" s="38">
        <v>16</v>
      </c>
      <c r="B118" s="38">
        <v>9</v>
      </c>
      <c r="C118" s="38">
        <v>97</v>
      </c>
      <c r="D118" s="38">
        <v>51</v>
      </c>
      <c r="E118" s="38" t="s">
        <v>390</v>
      </c>
      <c r="F118" s="9" t="s">
        <v>344</v>
      </c>
      <c r="G118" s="10" t="s">
        <v>392</v>
      </c>
      <c r="H118" s="10" t="s">
        <v>835</v>
      </c>
      <c r="I118" s="38">
        <v>11</v>
      </c>
      <c r="J118" s="38">
        <v>4.4800000000000004</v>
      </c>
      <c r="K118" s="40">
        <v>43374</v>
      </c>
      <c r="L118" s="40">
        <v>43738.999199999998</v>
      </c>
      <c r="M118" s="41">
        <v>30000</v>
      </c>
      <c r="N118" s="41">
        <v>5745.0709999999999</v>
      </c>
      <c r="O118" s="41">
        <v>1E-3</v>
      </c>
      <c r="P118" s="41">
        <v>0</v>
      </c>
      <c r="Q118" s="42">
        <v>0</v>
      </c>
      <c r="R118" s="42">
        <v>0</v>
      </c>
      <c r="S118" s="39">
        <v>0</v>
      </c>
      <c r="T118" s="39"/>
    </row>
    <row r="119" spans="1:20" x14ac:dyDescent="0.25">
      <c r="A119" s="38">
        <v>16</v>
      </c>
      <c r="B119" s="38">
        <v>9</v>
      </c>
      <c r="C119" s="38">
        <v>74</v>
      </c>
      <c r="D119" s="38">
        <v>51</v>
      </c>
      <c r="E119" s="38" t="s">
        <v>133</v>
      </c>
      <c r="F119" s="9" t="s">
        <v>140</v>
      </c>
      <c r="G119" s="45" t="s">
        <v>141</v>
      </c>
      <c r="H119" s="45" t="s">
        <v>823</v>
      </c>
      <c r="I119" s="38">
        <v>11</v>
      </c>
      <c r="J119" s="38">
        <v>105.41</v>
      </c>
      <c r="K119" s="40">
        <v>43009</v>
      </c>
      <c r="L119" s="40">
        <v>43738.998399999997</v>
      </c>
      <c r="M119" s="41">
        <v>85744</v>
      </c>
      <c r="N119" s="41">
        <v>5270.1459999999997</v>
      </c>
      <c r="O119" s="41">
        <v>0</v>
      </c>
      <c r="P119" s="41">
        <v>0</v>
      </c>
      <c r="Q119" s="42">
        <v>6.6733532375443175E-2</v>
      </c>
      <c r="R119" s="42">
        <v>6.6733532375443175E-2</v>
      </c>
      <c r="S119" s="39">
        <v>6</v>
      </c>
      <c r="T119" s="39"/>
    </row>
    <row r="120" spans="1:20" x14ac:dyDescent="0.25">
      <c r="A120" s="38">
        <v>16</v>
      </c>
      <c r="B120" s="38">
        <v>9</v>
      </c>
      <c r="C120" s="38">
        <v>93</v>
      </c>
      <c r="D120" s="38">
        <v>51</v>
      </c>
      <c r="E120" s="38" t="s">
        <v>173</v>
      </c>
      <c r="F120" s="9" t="s">
        <v>174</v>
      </c>
      <c r="G120" s="10" t="s">
        <v>832</v>
      </c>
      <c r="H120" s="10" t="s">
        <v>833</v>
      </c>
      <c r="I120" s="38">
        <v>11</v>
      </c>
      <c r="J120" s="38">
        <v>42.01</v>
      </c>
      <c r="K120" s="40">
        <v>43014</v>
      </c>
      <c r="L120" s="40">
        <v>43196.499600000003</v>
      </c>
      <c r="M120" s="41">
        <v>61300</v>
      </c>
      <c r="N120" s="41">
        <v>10042.392</v>
      </c>
      <c r="O120" s="41">
        <v>0</v>
      </c>
      <c r="P120" s="41">
        <v>0</v>
      </c>
      <c r="Q120" s="42">
        <v>0.10876019575856444</v>
      </c>
      <c r="R120" s="42">
        <v>0.10876019575856444</v>
      </c>
      <c r="S120" s="39">
        <v>6</v>
      </c>
      <c r="T120" s="39"/>
    </row>
    <row r="121" spans="1:20" x14ac:dyDescent="0.25">
      <c r="A121" s="38">
        <v>16</v>
      </c>
      <c r="B121" s="38">
        <v>9</v>
      </c>
      <c r="C121" s="38">
        <v>25</v>
      </c>
      <c r="D121" s="38">
        <v>51</v>
      </c>
      <c r="E121" s="38" t="s">
        <v>667</v>
      </c>
      <c r="F121" s="9" t="s">
        <v>6</v>
      </c>
      <c r="G121" s="45" t="s">
        <v>673</v>
      </c>
      <c r="H121" s="45" t="s">
        <v>814</v>
      </c>
      <c r="I121" s="38">
        <v>11</v>
      </c>
      <c r="J121" s="38">
        <v>31.98</v>
      </c>
      <c r="K121" s="40">
        <v>42186</v>
      </c>
      <c r="L121" s="40">
        <v>43433.080599999994</v>
      </c>
      <c r="M121" s="41">
        <v>213679</v>
      </c>
      <c r="N121" s="41">
        <v>4935.7299999999996</v>
      </c>
      <c r="O121" s="41">
        <v>83247.839999999997</v>
      </c>
      <c r="P121" s="41">
        <v>83247.839000000007</v>
      </c>
      <c r="Q121" s="42">
        <v>0.37180069169174323</v>
      </c>
      <c r="R121" s="42">
        <v>0.60992891205967825</v>
      </c>
      <c r="S121" s="39">
        <v>6</v>
      </c>
      <c r="T121" s="39"/>
    </row>
    <row r="122" spans="1:20" x14ac:dyDescent="0.25">
      <c r="A122" s="38">
        <v>16</v>
      </c>
      <c r="B122" s="38">
        <v>9</v>
      </c>
      <c r="C122" s="38">
        <v>89</v>
      </c>
      <c r="D122" s="38">
        <v>51</v>
      </c>
      <c r="E122" s="38" t="s">
        <v>5</v>
      </c>
      <c r="F122" s="9" t="s">
        <v>14</v>
      </c>
      <c r="G122" s="10" t="s">
        <v>827</v>
      </c>
      <c r="H122" s="10" t="s">
        <v>828</v>
      </c>
      <c r="I122" s="38">
        <v>11</v>
      </c>
      <c r="J122" s="38">
        <v>63.45</v>
      </c>
      <c r="K122" s="40">
        <v>42856</v>
      </c>
      <c r="L122" s="40">
        <v>43129.749400000001</v>
      </c>
      <c r="M122" s="41">
        <v>28726</v>
      </c>
      <c r="N122" s="41">
        <v>8671.2279999999992</v>
      </c>
      <c r="O122" s="41">
        <v>12312.369000000001</v>
      </c>
      <c r="P122" s="41">
        <v>12299.628000000001</v>
      </c>
      <c r="Q122" s="42">
        <v>0.79314906356610737</v>
      </c>
      <c r="R122" s="42">
        <v>0.79314906356610737</v>
      </c>
      <c r="S122" s="39">
        <v>6</v>
      </c>
      <c r="T122" s="39"/>
    </row>
    <row r="123" spans="1:20" x14ac:dyDescent="0.25">
      <c r="A123" s="38">
        <v>16</v>
      </c>
      <c r="B123" s="38">
        <v>9</v>
      </c>
      <c r="C123" s="38">
        <v>29</v>
      </c>
      <c r="D123" s="38">
        <v>51</v>
      </c>
      <c r="E123" s="38" t="s">
        <v>530</v>
      </c>
      <c r="F123" s="9" t="s">
        <v>267</v>
      </c>
      <c r="G123" s="10" t="s">
        <v>536</v>
      </c>
      <c r="H123" s="10" t="s">
        <v>537</v>
      </c>
      <c r="I123" s="38">
        <v>11</v>
      </c>
      <c r="J123" s="38">
        <v>35</v>
      </c>
      <c r="K123" s="40">
        <v>42333</v>
      </c>
      <c r="L123" s="40">
        <v>43190</v>
      </c>
      <c r="M123" s="41">
        <v>122954</v>
      </c>
      <c r="N123" s="41">
        <v>0</v>
      </c>
      <c r="O123" s="41">
        <v>81318.182000000001</v>
      </c>
      <c r="P123" s="41">
        <v>81318.179999999993</v>
      </c>
      <c r="Q123" s="42">
        <v>0.59797159913463571</v>
      </c>
      <c r="R123" s="42">
        <v>0.81922507604469963</v>
      </c>
      <c r="S123" s="39">
        <v>6</v>
      </c>
      <c r="T123" s="39" t="s">
        <v>104</v>
      </c>
    </row>
    <row r="124" spans="1:20" x14ac:dyDescent="0.25">
      <c r="A124" s="38">
        <v>16</v>
      </c>
      <c r="B124" s="38">
        <v>9</v>
      </c>
      <c r="C124" s="38">
        <v>90</v>
      </c>
      <c r="D124" s="38">
        <v>51</v>
      </c>
      <c r="E124" s="38" t="s">
        <v>5</v>
      </c>
      <c r="F124" s="9" t="s">
        <v>14</v>
      </c>
      <c r="G124" s="10" t="s">
        <v>827</v>
      </c>
      <c r="H124" s="10" t="s">
        <v>829</v>
      </c>
      <c r="I124" s="38">
        <v>11</v>
      </c>
      <c r="J124" s="38">
        <v>52.45</v>
      </c>
      <c r="K124" s="40">
        <v>42856</v>
      </c>
      <c r="L124" s="40">
        <v>43129.749400000001</v>
      </c>
      <c r="M124" s="41">
        <v>24451</v>
      </c>
      <c r="N124" s="41">
        <v>11030.537</v>
      </c>
      <c r="O124" s="41">
        <v>13484.862999999999</v>
      </c>
      <c r="P124" s="41">
        <v>13484.859</v>
      </c>
      <c r="Q124" s="42">
        <v>0.88969776287268409</v>
      </c>
      <c r="R124" s="42">
        <v>0.88969776287268409</v>
      </c>
      <c r="S124" s="39">
        <v>6</v>
      </c>
      <c r="T124" s="39"/>
    </row>
    <row r="125" spans="1:20" x14ac:dyDescent="0.25">
      <c r="A125" s="38">
        <v>16</v>
      </c>
      <c r="B125" s="38">
        <v>9</v>
      </c>
      <c r="C125" s="38">
        <v>9</v>
      </c>
      <c r="D125" s="38">
        <v>51</v>
      </c>
      <c r="E125" s="38" t="s">
        <v>315</v>
      </c>
      <c r="F125" s="9" t="s">
        <v>83</v>
      </c>
      <c r="G125" s="45" t="s">
        <v>322</v>
      </c>
      <c r="H125" s="45" t="s">
        <v>323</v>
      </c>
      <c r="I125" s="38">
        <v>11</v>
      </c>
      <c r="J125" s="38">
        <v>20.74</v>
      </c>
      <c r="K125" s="40">
        <v>42465</v>
      </c>
      <c r="L125" s="40">
        <v>43042.915399999998</v>
      </c>
      <c r="M125" s="41">
        <v>106337</v>
      </c>
      <c r="N125" s="41">
        <v>76791.827999999994</v>
      </c>
      <c r="O125" s="41">
        <v>84898.384000000005</v>
      </c>
      <c r="P125" s="41">
        <v>84898.383000000002</v>
      </c>
      <c r="Q125" s="42">
        <v>0.9549733394773221</v>
      </c>
      <c r="R125" s="42">
        <v>0.9549733394773221</v>
      </c>
      <c r="S125" s="39">
        <v>7</v>
      </c>
      <c r="T125" s="39"/>
    </row>
    <row r="126" spans="1:20" x14ac:dyDescent="0.25">
      <c r="A126" s="38">
        <v>16</v>
      </c>
      <c r="B126" s="38">
        <v>9</v>
      </c>
      <c r="C126" s="38">
        <v>92</v>
      </c>
      <c r="D126" s="38">
        <v>51</v>
      </c>
      <c r="E126" s="38" t="s">
        <v>5</v>
      </c>
      <c r="F126" s="9" t="s">
        <v>14</v>
      </c>
      <c r="G126" s="10" t="s">
        <v>827</v>
      </c>
      <c r="H126" s="10" t="s">
        <v>831</v>
      </c>
      <c r="I126" s="38">
        <v>11</v>
      </c>
      <c r="J126" s="38">
        <v>49.27</v>
      </c>
      <c r="K126" s="40">
        <v>42718</v>
      </c>
      <c r="L126" s="40">
        <v>43022.165999999997</v>
      </c>
      <c r="M126" s="41">
        <v>28621</v>
      </c>
      <c r="N126" s="41">
        <v>10000</v>
      </c>
      <c r="O126" s="41">
        <v>24635.081999999999</v>
      </c>
      <c r="P126" s="41">
        <v>24635.08</v>
      </c>
      <c r="Q126" s="42">
        <v>0.95646553230145692</v>
      </c>
      <c r="R126" s="42">
        <v>0.95646553230145692</v>
      </c>
      <c r="S126" s="39">
        <v>7</v>
      </c>
      <c r="T126" s="39"/>
    </row>
    <row r="127" spans="1:20" x14ac:dyDescent="0.25">
      <c r="A127" s="38">
        <v>16</v>
      </c>
      <c r="B127" s="38">
        <v>9</v>
      </c>
      <c r="C127" s="38">
        <v>91</v>
      </c>
      <c r="D127" s="38">
        <v>51</v>
      </c>
      <c r="E127" s="38" t="s">
        <v>5</v>
      </c>
      <c r="F127" s="9" t="s">
        <v>14</v>
      </c>
      <c r="G127" s="10" t="s">
        <v>827</v>
      </c>
      <c r="H127" s="10" t="s">
        <v>830</v>
      </c>
      <c r="I127" s="38">
        <v>11</v>
      </c>
      <c r="J127" s="38">
        <v>51.55</v>
      </c>
      <c r="K127" s="40">
        <v>42718</v>
      </c>
      <c r="L127" s="40">
        <v>43022.165999999997</v>
      </c>
      <c r="M127" s="41">
        <v>27662</v>
      </c>
      <c r="N127" s="41">
        <v>10000</v>
      </c>
      <c r="O127" s="41">
        <v>21250.720000000001</v>
      </c>
      <c r="P127" s="41">
        <v>21250.718000000001</v>
      </c>
      <c r="Q127" s="42">
        <v>0.99269756344443638</v>
      </c>
      <c r="R127" s="42">
        <v>0.99269756344443638</v>
      </c>
      <c r="S127" s="39">
        <v>7</v>
      </c>
      <c r="T127" s="39"/>
    </row>
    <row r="128" spans="1:20" x14ac:dyDescent="0.25">
      <c r="A128" s="38">
        <v>16</v>
      </c>
      <c r="B128" s="38">
        <v>9</v>
      </c>
      <c r="C128" s="38">
        <v>8</v>
      </c>
      <c r="D128" s="38">
        <v>51</v>
      </c>
      <c r="E128" s="38" t="s">
        <v>315</v>
      </c>
      <c r="F128" s="9" t="s">
        <v>83</v>
      </c>
      <c r="G128" s="45" t="s">
        <v>320</v>
      </c>
      <c r="H128" s="45" t="s">
        <v>321</v>
      </c>
      <c r="I128" s="38">
        <v>11</v>
      </c>
      <c r="J128" s="38">
        <v>22.35</v>
      </c>
      <c r="K128" s="40">
        <v>42522</v>
      </c>
      <c r="L128" s="40">
        <v>42856.582600000002</v>
      </c>
      <c r="M128" s="41">
        <v>105865</v>
      </c>
      <c r="N128" s="41">
        <v>191660.38200000001</v>
      </c>
      <c r="O128" s="41">
        <v>91254.392000000007</v>
      </c>
      <c r="P128" s="41">
        <v>91254.39</v>
      </c>
      <c r="Q128" s="42">
        <v>0.56365182071506159</v>
      </c>
      <c r="R128" s="42">
        <v>0.99369952297737685</v>
      </c>
      <c r="S128" s="39">
        <v>7</v>
      </c>
      <c r="T128" s="39"/>
    </row>
    <row r="129" spans="1:20" x14ac:dyDescent="0.25">
      <c r="A129" s="38">
        <v>16</v>
      </c>
      <c r="B129" s="38">
        <v>9</v>
      </c>
      <c r="C129" s="38">
        <v>17</v>
      </c>
      <c r="D129" s="38">
        <v>51</v>
      </c>
      <c r="E129" s="38" t="s">
        <v>651</v>
      </c>
      <c r="F129" s="9" t="s">
        <v>120</v>
      </c>
      <c r="G129" s="45" t="s">
        <v>655</v>
      </c>
      <c r="H129" s="45" t="s">
        <v>813</v>
      </c>
      <c r="I129" s="38">
        <v>11</v>
      </c>
      <c r="J129" s="38">
        <v>68.17</v>
      </c>
      <c r="K129" s="40">
        <v>42377</v>
      </c>
      <c r="L129" s="40">
        <v>42681.165999999997</v>
      </c>
      <c r="M129" s="41">
        <v>72072</v>
      </c>
      <c r="N129" s="41">
        <v>23662.471000000001</v>
      </c>
      <c r="O129" s="41">
        <v>34820.947999999997</v>
      </c>
      <c r="P129" s="41">
        <v>34820.947</v>
      </c>
      <c r="Q129" s="42">
        <v>2.5113775113775115E-3</v>
      </c>
      <c r="R129" s="42">
        <v>1</v>
      </c>
      <c r="S129" s="39">
        <v>8</v>
      </c>
      <c r="T129" s="39"/>
    </row>
    <row r="130" spans="1:20" x14ac:dyDescent="0.25">
      <c r="A130" s="38">
        <v>16</v>
      </c>
      <c r="B130" s="38">
        <v>9</v>
      </c>
      <c r="C130" s="38">
        <v>34</v>
      </c>
      <c r="D130" s="38">
        <v>51</v>
      </c>
      <c r="E130" s="38" t="s">
        <v>492</v>
      </c>
      <c r="F130" s="9" t="s">
        <v>496</v>
      </c>
      <c r="G130" s="45" t="s">
        <v>817</v>
      </c>
      <c r="H130" s="45" t="s">
        <v>818</v>
      </c>
      <c r="I130" s="38">
        <v>11</v>
      </c>
      <c r="J130" s="38">
        <v>60.64</v>
      </c>
      <c r="K130" s="40">
        <v>42185</v>
      </c>
      <c r="L130" s="40">
        <v>42732.498799999994</v>
      </c>
      <c r="M130" s="41">
        <v>32369</v>
      </c>
      <c r="N130" s="41">
        <v>1750.8610000000001</v>
      </c>
      <c r="O130" s="41">
        <v>8470.1740000000009</v>
      </c>
      <c r="P130" s="41">
        <v>8470.1730000000007</v>
      </c>
      <c r="Q130" s="42">
        <v>0.14062837900460318</v>
      </c>
      <c r="R130" s="42">
        <v>1</v>
      </c>
      <c r="S130" s="39">
        <v>8</v>
      </c>
      <c r="T130" s="39"/>
    </row>
    <row r="131" spans="1:20" ht="15" x14ac:dyDescent="0.3">
      <c r="G131" s="49" t="s">
        <v>836</v>
      </c>
      <c r="M131" s="43">
        <f>SUM(M107:M130)</f>
        <v>1241380</v>
      </c>
      <c r="N131" s="43">
        <f t="shared" ref="N131:P131" si="7">SUM(N107:N130)</f>
        <v>443830.61200000002</v>
      </c>
      <c r="O131" s="43">
        <f t="shared" si="7"/>
        <v>460906.08600000001</v>
      </c>
      <c r="P131" s="43">
        <f t="shared" si="7"/>
        <v>460893.32199999999</v>
      </c>
    </row>
    <row r="132" spans="1:20" x14ac:dyDescent="0.25">
      <c r="G132" s="50"/>
    </row>
    <row r="133" spans="1:20" ht="15" x14ac:dyDescent="0.3">
      <c r="G133" s="49" t="s">
        <v>837</v>
      </c>
    </row>
    <row r="134" spans="1:20" ht="27" x14ac:dyDescent="0.25">
      <c r="A134" s="38">
        <v>16</v>
      </c>
      <c r="B134" s="38">
        <v>10</v>
      </c>
      <c r="C134" s="38">
        <v>80</v>
      </c>
      <c r="D134" s="38">
        <v>51</v>
      </c>
      <c r="E134" s="38" t="s">
        <v>281</v>
      </c>
      <c r="F134" s="39" t="s">
        <v>13</v>
      </c>
      <c r="G134" s="10" t="s">
        <v>289</v>
      </c>
      <c r="H134" s="38" t="s">
        <v>13</v>
      </c>
      <c r="I134" s="38">
        <v>17</v>
      </c>
      <c r="J134" s="38"/>
      <c r="K134" s="40">
        <v>43374</v>
      </c>
      <c r="L134" s="40">
        <v>43738.999199999998</v>
      </c>
      <c r="M134" s="41">
        <v>50000</v>
      </c>
      <c r="N134" s="41">
        <v>6963.723</v>
      </c>
      <c r="O134" s="41">
        <v>0</v>
      </c>
      <c r="P134" s="41">
        <v>0</v>
      </c>
      <c r="Q134" s="42">
        <v>0</v>
      </c>
      <c r="R134" s="42">
        <v>0</v>
      </c>
      <c r="S134" s="39">
        <v>0</v>
      </c>
      <c r="T134" s="39"/>
    </row>
    <row r="135" spans="1:20" x14ac:dyDescent="0.25">
      <c r="A135" s="38">
        <v>16</v>
      </c>
      <c r="B135" s="38">
        <v>10</v>
      </c>
      <c r="C135" s="38">
        <v>81</v>
      </c>
      <c r="D135" s="38">
        <v>51</v>
      </c>
      <c r="E135" s="38" t="s">
        <v>281</v>
      </c>
      <c r="F135" s="39" t="s">
        <v>13</v>
      </c>
      <c r="G135" s="10" t="s">
        <v>290</v>
      </c>
      <c r="H135" s="38" t="s">
        <v>291</v>
      </c>
      <c r="I135" s="38">
        <v>17</v>
      </c>
      <c r="J135" s="38"/>
      <c r="K135" s="40">
        <v>43374</v>
      </c>
      <c r="L135" s="40">
        <v>43738.999199999998</v>
      </c>
      <c r="M135" s="41">
        <v>50000</v>
      </c>
      <c r="N135" s="41">
        <v>6963.723</v>
      </c>
      <c r="O135" s="41">
        <v>0</v>
      </c>
      <c r="P135" s="41">
        <v>0</v>
      </c>
      <c r="Q135" s="42">
        <v>0</v>
      </c>
      <c r="R135" s="42">
        <v>0</v>
      </c>
      <c r="S135" s="39">
        <v>0</v>
      </c>
      <c r="T135" s="39"/>
    </row>
    <row r="136" spans="1:20" ht="27" x14ac:dyDescent="0.25">
      <c r="A136" s="38">
        <v>16</v>
      </c>
      <c r="B136" s="38">
        <v>10</v>
      </c>
      <c r="C136" s="38">
        <v>82</v>
      </c>
      <c r="D136" s="38">
        <v>51</v>
      </c>
      <c r="E136" s="38" t="s">
        <v>281</v>
      </c>
      <c r="F136" s="39" t="s">
        <v>13</v>
      </c>
      <c r="G136" s="10" t="s">
        <v>290</v>
      </c>
      <c r="H136" s="38" t="s">
        <v>292</v>
      </c>
      <c r="I136" s="38">
        <v>17</v>
      </c>
      <c r="J136" s="38"/>
      <c r="K136" s="40">
        <v>43374</v>
      </c>
      <c r="L136" s="40">
        <v>43738.999199999998</v>
      </c>
      <c r="M136" s="41">
        <v>50000</v>
      </c>
      <c r="N136" s="41">
        <v>6963.723</v>
      </c>
      <c r="O136" s="41">
        <v>0</v>
      </c>
      <c r="P136" s="41">
        <v>0</v>
      </c>
      <c r="Q136" s="42">
        <v>0</v>
      </c>
      <c r="R136" s="42">
        <v>0</v>
      </c>
      <c r="S136" s="39">
        <v>0</v>
      </c>
      <c r="T136" s="39"/>
    </row>
    <row r="137" spans="1:20" x14ac:dyDescent="0.25">
      <c r="A137" s="38">
        <v>16</v>
      </c>
      <c r="B137" s="38">
        <v>10</v>
      </c>
      <c r="C137" s="38">
        <v>83</v>
      </c>
      <c r="D137" s="38">
        <v>51</v>
      </c>
      <c r="E137" s="38" t="s">
        <v>281</v>
      </c>
      <c r="F137" s="39" t="s">
        <v>13</v>
      </c>
      <c r="G137" s="10" t="s">
        <v>290</v>
      </c>
      <c r="H137" s="38" t="s">
        <v>293</v>
      </c>
      <c r="I137" s="38">
        <v>17</v>
      </c>
      <c r="J137" s="38"/>
      <c r="K137" s="40">
        <v>43374</v>
      </c>
      <c r="L137" s="40">
        <v>43738.999199999998</v>
      </c>
      <c r="M137" s="41">
        <v>50000</v>
      </c>
      <c r="N137" s="41">
        <v>6963.723</v>
      </c>
      <c r="O137" s="41">
        <v>0</v>
      </c>
      <c r="P137" s="41">
        <v>0</v>
      </c>
      <c r="Q137" s="42">
        <v>0</v>
      </c>
      <c r="R137" s="42">
        <v>0</v>
      </c>
      <c r="S137" s="39">
        <v>0</v>
      </c>
      <c r="T137" s="39"/>
    </row>
    <row r="138" spans="1:20" x14ac:dyDescent="0.25">
      <c r="A138" s="38">
        <v>16</v>
      </c>
      <c r="B138" s="38">
        <v>10</v>
      </c>
      <c r="C138" s="38">
        <v>84</v>
      </c>
      <c r="D138" s="38">
        <v>51</v>
      </c>
      <c r="E138" s="38" t="s">
        <v>281</v>
      </c>
      <c r="F138" s="39" t="s">
        <v>13</v>
      </c>
      <c r="G138" s="10" t="s">
        <v>290</v>
      </c>
      <c r="H138" s="38" t="s">
        <v>294</v>
      </c>
      <c r="I138" s="38">
        <v>17</v>
      </c>
      <c r="J138" s="38"/>
      <c r="K138" s="40">
        <v>43374</v>
      </c>
      <c r="L138" s="40">
        <v>43738.999199999998</v>
      </c>
      <c r="M138" s="41">
        <v>50000</v>
      </c>
      <c r="N138" s="41">
        <v>6963.723</v>
      </c>
      <c r="O138" s="41">
        <v>0</v>
      </c>
      <c r="P138" s="41">
        <v>0</v>
      </c>
      <c r="Q138" s="42">
        <v>0</v>
      </c>
      <c r="R138" s="42">
        <v>0</v>
      </c>
      <c r="S138" s="39">
        <v>0</v>
      </c>
      <c r="T138" s="39"/>
    </row>
    <row r="139" spans="1:20" x14ac:dyDescent="0.25">
      <c r="A139" s="38">
        <v>16</v>
      </c>
      <c r="B139" s="38">
        <v>10</v>
      </c>
      <c r="C139" s="38">
        <v>85</v>
      </c>
      <c r="D139" s="38">
        <v>51</v>
      </c>
      <c r="E139" s="38" t="s">
        <v>281</v>
      </c>
      <c r="F139" s="39" t="s">
        <v>13</v>
      </c>
      <c r="G139" s="10" t="s">
        <v>290</v>
      </c>
      <c r="H139" s="38" t="s">
        <v>295</v>
      </c>
      <c r="I139" s="38">
        <v>17</v>
      </c>
      <c r="J139" s="38"/>
      <c r="K139" s="40">
        <v>43374</v>
      </c>
      <c r="L139" s="40">
        <v>43738.999199999998</v>
      </c>
      <c r="M139" s="41">
        <v>50000</v>
      </c>
      <c r="N139" s="41">
        <v>6963.723</v>
      </c>
      <c r="O139" s="41">
        <v>0</v>
      </c>
      <c r="P139" s="41">
        <v>0</v>
      </c>
      <c r="Q139" s="42">
        <v>0</v>
      </c>
      <c r="R139" s="42">
        <v>0</v>
      </c>
      <c r="S139" s="39">
        <v>0</v>
      </c>
      <c r="T139" s="39"/>
    </row>
    <row r="140" spans="1:20" x14ac:dyDescent="0.25">
      <c r="A140" s="38">
        <v>16</v>
      </c>
      <c r="B140" s="38">
        <v>10</v>
      </c>
      <c r="C140" s="38">
        <v>86</v>
      </c>
      <c r="D140" s="38">
        <v>51</v>
      </c>
      <c r="E140" s="38" t="s">
        <v>667</v>
      </c>
      <c r="F140" s="39" t="s">
        <v>13</v>
      </c>
      <c r="G140" s="10" t="s">
        <v>290</v>
      </c>
      <c r="H140" s="38" t="s">
        <v>667</v>
      </c>
      <c r="I140" s="38">
        <v>17</v>
      </c>
      <c r="J140" s="38"/>
      <c r="K140" s="40">
        <v>43374</v>
      </c>
      <c r="L140" s="40">
        <v>43738.999199999998</v>
      </c>
      <c r="M140" s="41">
        <v>35000</v>
      </c>
      <c r="N140" s="41">
        <v>7660.0950000000003</v>
      </c>
      <c r="O140" s="41">
        <v>0</v>
      </c>
      <c r="P140" s="41">
        <v>0</v>
      </c>
      <c r="Q140" s="42">
        <v>0</v>
      </c>
      <c r="R140" s="42">
        <v>0</v>
      </c>
      <c r="S140" s="39">
        <v>0</v>
      </c>
      <c r="T140" s="39"/>
    </row>
    <row r="141" spans="1:20" x14ac:dyDescent="0.25">
      <c r="A141" s="38">
        <v>16</v>
      </c>
      <c r="B141" s="38">
        <v>10</v>
      </c>
      <c r="C141" s="38">
        <v>87</v>
      </c>
      <c r="D141" s="38">
        <v>51</v>
      </c>
      <c r="E141" s="38" t="s">
        <v>431</v>
      </c>
      <c r="F141" s="39" t="s">
        <v>432</v>
      </c>
      <c r="G141" s="10" t="s">
        <v>433</v>
      </c>
      <c r="H141" s="38" t="s">
        <v>13</v>
      </c>
      <c r="I141" s="38">
        <v>17</v>
      </c>
      <c r="J141" s="38"/>
      <c r="K141" s="40">
        <v>43374</v>
      </c>
      <c r="L141" s="40">
        <v>43738.999199999998</v>
      </c>
      <c r="M141" s="41">
        <v>11000</v>
      </c>
      <c r="N141" s="41">
        <v>3370.442</v>
      </c>
      <c r="O141" s="41">
        <v>0</v>
      </c>
      <c r="P141" s="41">
        <v>0</v>
      </c>
      <c r="Q141" s="42">
        <v>0</v>
      </c>
      <c r="R141" s="42">
        <v>0</v>
      </c>
      <c r="S141" s="39">
        <v>0</v>
      </c>
      <c r="T141" s="39"/>
    </row>
    <row r="142" spans="1:20" x14ac:dyDescent="0.25">
      <c r="A142" s="38">
        <v>16</v>
      </c>
      <c r="B142" s="38">
        <v>10</v>
      </c>
      <c r="C142" s="38">
        <v>90</v>
      </c>
      <c r="D142" s="38">
        <v>51</v>
      </c>
      <c r="E142" s="38" t="s">
        <v>133</v>
      </c>
      <c r="F142" s="39" t="s">
        <v>6</v>
      </c>
      <c r="G142" s="10" t="s">
        <v>838</v>
      </c>
      <c r="H142" s="38" t="s">
        <v>142</v>
      </c>
      <c r="I142" s="38">
        <v>17</v>
      </c>
      <c r="J142" s="38">
        <v>1</v>
      </c>
      <c r="K142" s="40">
        <v>43374</v>
      </c>
      <c r="L142" s="40">
        <v>43708.582600000002</v>
      </c>
      <c r="M142" s="41">
        <v>833</v>
      </c>
      <c r="N142" s="41">
        <v>268.846</v>
      </c>
      <c r="O142" s="41">
        <v>1E-3</v>
      </c>
      <c r="P142" s="41">
        <v>0</v>
      </c>
      <c r="Q142" s="42">
        <v>0</v>
      </c>
      <c r="R142" s="42">
        <v>0</v>
      </c>
      <c r="S142" s="39">
        <v>0</v>
      </c>
      <c r="T142" s="39"/>
    </row>
    <row r="143" spans="1:20" x14ac:dyDescent="0.25">
      <c r="A143" s="38">
        <v>16</v>
      </c>
      <c r="B143" s="38">
        <v>10</v>
      </c>
      <c r="C143" s="38">
        <v>97</v>
      </c>
      <c r="D143" s="38">
        <v>51</v>
      </c>
      <c r="E143" s="38" t="s">
        <v>340</v>
      </c>
      <c r="F143" s="39" t="s">
        <v>68</v>
      </c>
      <c r="G143" s="10" t="s">
        <v>839</v>
      </c>
      <c r="H143" s="38" t="s">
        <v>13</v>
      </c>
      <c r="I143" s="38">
        <v>17</v>
      </c>
      <c r="J143" s="38">
        <v>1</v>
      </c>
      <c r="K143" s="40">
        <v>43374</v>
      </c>
      <c r="L143" s="40">
        <v>43921.498800000001</v>
      </c>
      <c r="M143" s="41">
        <v>128149</v>
      </c>
      <c r="N143" s="41">
        <v>95779.032999999996</v>
      </c>
      <c r="O143" s="41">
        <v>1E-3</v>
      </c>
      <c r="P143" s="41">
        <v>0</v>
      </c>
      <c r="Q143" s="42">
        <v>0</v>
      </c>
      <c r="R143" s="42">
        <v>0</v>
      </c>
      <c r="S143" s="39">
        <v>0</v>
      </c>
      <c r="T143" s="39"/>
    </row>
    <row r="144" spans="1:20" ht="15" x14ac:dyDescent="0.3">
      <c r="G144" s="49" t="s">
        <v>840</v>
      </c>
      <c r="M144" s="43">
        <f>SUM(M134:M143)</f>
        <v>474982</v>
      </c>
      <c r="N144" s="43">
        <f t="shared" ref="N144:P144" si="8">SUM(N134:N143)</f>
        <v>148860.75399999999</v>
      </c>
      <c r="O144" s="43">
        <f t="shared" si="8"/>
        <v>2E-3</v>
      </c>
      <c r="P144" s="43">
        <f t="shared" si="8"/>
        <v>0</v>
      </c>
    </row>
    <row r="145" spans="1:20" x14ac:dyDescent="0.25">
      <c r="G145" s="50"/>
    </row>
    <row r="146" spans="1:20" ht="15" x14ac:dyDescent="0.3">
      <c r="G146" s="49" t="s">
        <v>841</v>
      </c>
    </row>
    <row r="147" spans="1:20" x14ac:dyDescent="0.25">
      <c r="A147" s="38">
        <v>16</v>
      </c>
      <c r="B147" s="38">
        <v>11</v>
      </c>
      <c r="C147" s="38">
        <v>1</v>
      </c>
      <c r="D147" s="38">
        <v>51</v>
      </c>
      <c r="E147" s="38" t="s">
        <v>315</v>
      </c>
      <c r="F147" s="9" t="s">
        <v>318</v>
      </c>
      <c r="G147" s="10" t="s">
        <v>324</v>
      </c>
      <c r="H147" s="10" t="s">
        <v>842</v>
      </c>
      <c r="I147" s="38">
        <v>11</v>
      </c>
      <c r="J147" s="38">
        <v>10.89</v>
      </c>
      <c r="K147" s="40">
        <v>43374</v>
      </c>
      <c r="L147" s="40">
        <v>43738.999199999998</v>
      </c>
      <c r="M147" s="41">
        <v>31200</v>
      </c>
      <c r="N147" s="41">
        <v>542091.35</v>
      </c>
      <c r="O147" s="41">
        <v>0</v>
      </c>
      <c r="P147" s="41">
        <v>0</v>
      </c>
      <c r="Q147" s="42">
        <v>0</v>
      </c>
      <c r="R147" s="42">
        <v>0</v>
      </c>
      <c r="S147" s="39">
        <v>0</v>
      </c>
      <c r="T147" s="39"/>
    </row>
    <row r="148" spans="1:20" x14ac:dyDescent="0.25">
      <c r="A148" s="38">
        <v>16</v>
      </c>
      <c r="B148" s="38">
        <v>11</v>
      </c>
      <c r="C148" s="38">
        <v>2</v>
      </c>
      <c r="D148" s="38">
        <v>51</v>
      </c>
      <c r="E148" s="38" t="s">
        <v>315</v>
      </c>
      <c r="F148" s="9" t="s">
        <v>318</v>
      </c>
      <c r="G148" s="10" t="s">
        <v>324</v>
      </c>
      <c r="H148" s="10" t="s">
        <v>325</v>
      </c>
      <c r="I148" s="38">
        <v>11</v>
      </c>
      <c r="J148" s="38"/>
      <c r="K148" s="40">
        <v>43374</v>
      </c>
      <c r="L148" s="40">
        <v>43738.999199999998</v>
      </c>
      <c r="M148" s="41">
        <v>28300</v>
      </c>
      <c r="N148" s="41">
        <v>248688.66099999999</v>
      </c>
      <c r="O148" s="41">
        <v>1E-3</v>
      </c>
      <c r="P148" s="41">
        <v>0</v>
      </c>
      <c r="Q148" s="42">
        <v>0</v>
      </c>
      <c r="R148" s="42">
        <v>0</v>
      </c>
      <c r="S148" s="39">
        <v>0</v>
      </c>
      <c r="T148" s="39"/>
    </row>
    <row r="149" spans="1:20" ht="27" x14ac:dyDescent="0.25">
      <c r="A149" s="38">
        <v>16</v>
      </c>
      <c r="B149" s="38">
        <v>11</v>
      </c>
      <c r="C149" s="38">
        <v>7</v>
      </c>
      <c r="D149" s="38">
        <v>51</v>
      </c>
      <c r="E149" s="38" t="s">
        <v>556</v>
      </c>
      <c r="F149" s="9" t="s">
        <v>557</v>
      </c>
      <c r="G149" s="10" t="s">
        <v>845</v>
      </c>
      <c r="H149" s="10" t="s">
        <v>558</v>
      </c>
      <c r="I149" s="38">
        <v>11</v>
      </c>
      <c r="J149" s="38">
        <v>11.21</v>
      </c>
      <c r="K149" s="40">
        <v>43374</v>
      </c>
      <c r="L149" s="40">
        <v>43738.999199999998</v>
      </c>
      <c r="M149" s="41">
        <v>45000</v>
      </c>
      <c r="N149" s="41">
        <v>71802.921000000002</v>
      </c>
      <c r="O149" s="41">
        <v>1E-3</v>
      </c>
      <c r="P149" s="41">
        <v>0</v>
      </c>
      <c r="Q149" s="42">
        <v>0</v>
      </c>
      <c r="R149" s="42">
        <v>0</v>
      </c>
      <c r="S149" s="39">
        <v>0</v>
      </c>
      <c r="T149" s="39"/>
    </row>
    <row r="150" spans="1:20" x14ac:dyDescent="0.25">
      <c r="A150" s="38">
        <v>16</v>
      </c>
      <c r="B150" s="38">
        <v>11</v>
      </c>
      <c r="C150" s="38">
        <v>8</v>
      </c>
      <c r="D150" s="38">
        <v>51</v>
      </c>
      <c r="E150" s="38" t="s">
        <v>556</v>
      </c>
      <c r="F150" s="9" t="s">
        <v>557</v>
      </c>
      <c r="G150" s="10" t="s">
        <v>846</v>
      </c>
      <c r="H150" s="10" t="s">
        <v>559</v>
      </c>
      <c r="I150" s="38">
        <v>17</v>
      </c>
      <c r="J150" s="38">
        <v>4.83</v>
      </c>
      <c r="K150" s="40">
        <v>43374</v>
      </c>
      <c r="L150" s="40">
        <v>43738.999199999998</v>
      </c>
      <c r="M150" s="41">
        <v>38000</v>
      </c>
      <c r="N150" s="41">
        <v>141164.59299999999</v>
      </c>
      <c r="O150" s="41">
        <v>0</v>
      </c>
      <c r="P150" s="41">
        <v>0</v>
      </c>
      <c r="Q150" s="42">
        <v>0</v>
      </c>
      <c r="R150" s="42">
        <v>0</v>
      </c>
      <c r="S150" s="39">
        <v>0</v>
      </c>
      <c r="T150" s="39"/>
    </row>
    <row r="151" spans="1:20" x14ac:dyDescent="0.25">
      <c r="A151" s="38">
        <v>16</v>
      </c>
      <c r="B151" s="38">
        <v>11</v>
      </c>
      <c r="C151" s="38">
        <v>9</v>
      </c>
      <c r="D151" s="38">
        <v>51</v>
      </c>
      <c r="E151" s="38" t="s">
        <v>207</v>
      </c>
      <c r="F151" s="9" t="s">
        <v>211</v>
      </c>
      <c r="G151" s="10" t="s">
        <v>847</v>
      </c>
      <c r="H151" s="10" t="s">
        <v>848</v>
      </c>
      <c r="I151" s="38">
        <v>11</v>
      </c>
      <c r="J151" s="38">
        <v>136.88</v>
      </c>
      <c r="K151" s="40">
        <v>43374</v>
      </c>
      <c r="L151" s="40">
        <v>43738.999199999998</v>
      </c>
      <c r="M151" s="41">
        <v>34000</v>
      </c>
      <c r="N151" s="41">
        <v>4735.3320000000003</v>
      </c>
      <c r="O151" s="41">
        <v>0</v>
      </c>
      <c r="P151" s="41">
        <v>0</v>
      </c>
      <c r="Q151" s="42">
        <v>0</v>
      </c>
      <c r="R151" s="42">
        <v>0</v>
      </c>
      <c r="S151" s="39">
        <v>0</v>
      </c>
      <c r="T151" s="39"/>
    </row>
    <row r="152" spans="1:20" x14ac:dyDescent="0.25">
      <c r="A152" s="38">
        <v>16</v>
      </c>
      <c r="B152" s="38">
        <v>11</v>
      </c>
      <c r="C152" s="38">
        <v>10</v>
      </c>
      <c r="D152" s="38">
        <v>51</v>
      </c>
      <c r="E152" s="38" t="s">
        <v>207</v>
      </c>
      <c r="F152" s="9" t="s">
        <v>58</v>
      </c>
      <c r="G152" s="10" t="s">
        <v>849</v>
      </c>
      <c r="H152" s="10" t="s">
        <v>850</v>
      </c>
      <c r="I152" s="38">
        <v>11</v>
      </c>
      <c r="J152" s="38">
        <v>38.53</v>
      </c>
      <c r="K152" s="40">
        <v>43374</v>
      </c>
      <c r="L152" s="40">
        <v>43738.999199999998</v>
      </c>
      <c r="M152" s="41">
        <v>22000</v>
      </c>
      <c r="N152" s="41">
        <v>548.08799999999997</v>
      </c>
      <c r="O152" s="41">
        <v>1E-3</v>
      </c>
      <c r="P152" s="41">
        <v>0</v>
      </c>
      <c r="Q152" s="42">
        <v>0</v>
      </c>
      <c r="R152" s="42">
        <v>0</v>
      </c>
      <c r="S152" s="39">
        <v>0</v>
      </c>
      <c r="T152" s="39"/>
    </row>
    <row r="153" spans="1:20" x14ac:dyDescent="0.25">
      <c r="A153" s="38">
        <v>16</v>
      </c>
      <c r="B153" s="38">
        <v>11</v>
      </c>
      <c r="C153" s="38">
        <v>11</v>
      </c>
      <c r="D153" s="38">
        <v>51</v>
      </c>
      <c r="E153" s="38" t="s">
        <v>94</v>
      </c>
      <c r="F153" s="9" t="s">
        <v>95</v>
      </c>
      <c r="G153" s="10" t="s">
        <v>100</v>
      </c>
      <c r="H153" s="10" t="s">
        <v>851</v>
      </c>
      <c r="I153" s="38">
        <v>11</v>
      </c>
      <c r="J153" s="38">
        <v>21.27</v>
      </c>
      <c r="K153" s="40">
        <v>43374</v>
      </c>
      <c r="L153" s="40">
        <v>43738.999199999998</v>
      </c>
      <c r="M153" s="41">
        <v>13678</v>
      </c>
      <c r="N153" s="41">
        <v>4190.9579999999996</v>
      </c>
      <c r="O153" s="41">
        <v>0</v>
      </c>
      <c r="P153" s="41">
        <v>0</v>
      </c>
      <c r="Q153" s="42">
        <v>0</v>
      </c>
      <c r="R153" s="42">
        <v>0</v>
      </c>
      <c r="S153" s="39">
        <v>0</v>
      </c>
      <c r="T153" s="39"/>
    </row>
    <row r="154" spans="1:20" x14ac:dyDescent="0.25">
      <c r="A154" s="38">
        <v>16</v>
      </c>
      <c r="B154" s="38">
        <v>11</v>
      </c>
      <c r="C154" s="38">
        <v>12</v>
      </c>
      <c r="D154" s="38">
        <v>51</v>
      </c>
      <c r="E154" s="38" t="s">
        <v>449</v>
      </c>
      <c r="F154" s="9" t="s">
        <v>154</v>
      </c>
      <c r="G154" s="10" t="s">
        <v>852</v>
      </c>
      <c r="H154" s="10" t="s">
        <v>853</v>
      </c>
      <c r="I154" s="38">
        <v>11</v>
      </c>
      <c r="J154" s="38">
        <v>17</v>
      </c>
      <c r="K154" s="40">
        <v>43374</v>
      </c>
      <c r="L154" s="40">
        <v>43738.999199999998</v>
      </c>
      <c r="M154" s="41">
        <v>66858</v>
      </c>
      <c r="N154" s="41">
        <v>55570.51</v>
      </c>
      <c r="O154" s="41">
        <v>1E-3</v>
      </c>
      <c r="P154" s="41">
        <v>0</v>
      </c>
      <c r="Q154" s="42">
        <v>0</v>
      </c>
      <c r="R154" s="42">
        <v>0</v>
      </c>
      <c r="S154" s="39">
        <v>0</v>
      </c>
      <c r="T154" s="39"/>
    </row>
    <row r="155" spans="1:20" x14ac:dyDescent="0.25">
      <c r="A155" s="38">
        <v>16</v>
      </c>
      <c r="B155" s="38">
        <v>11</v>
      </c>
      <c r="C155" s="38">
        <v>13</v>
      </c>
      <c r="D155" s="38">
        <v>51</v>
      </c>
      <c r="E155" s="38" t="s">
        <v>449</v>
      </c>
      <c r="F155" s="9" t="s">
        <v>154</v>
      </c>
      <c r="G155" s="10" t="s">
        <v>854</v>
      </c>
      <c r="H155" s="10" t="s">
        <v>855</v>
      </c>
      <c r="I155" s="38">
        <v>11</v>
      </c>
      <c r="J155" s="38">
        <v>64</v>
      </c>
      <c r="K155" s="40">
        <v>43374</v>
      </c>
      <c r="L155" s="40">
        <v>43617.332799999996</v>
      </c>
      <c r="M155" s="41">
        <v>33000</v>
      </c>
      <c r="N155" s="41">
        <v>183384.736</v>
      </c>
      <c r="O155" s="41">
        <v>0</v>
      </c>
      <c r="P155" s="41">
        <v>0</v>
      </c>
      <c r="Q155" s="42">
        <v>0</v>
      </c>
      <c r="R155" s="42">
        <v>0</v>
      </c>
      <c r="S155" s="39">
        <v>0</v>
      </c>
      <c r="T155" s="39"/>
    </row>
    <row r="156" spans="1:20" x14ac:dyDescent="0.25">
      <c r="A156" s="38">
        <v>16</v>
      </c>
      <c r="B156" s="38">
        <v>11</v>
      </c>
      <c r="C156" s="38">
        <v>15</v>
      </c>
      <c r="D156" s="38">
        <v>51</v>
      </c>
      <c r="E156" s="38" t="s">
        <v>133</v>
      </c>
      <c r="F156" s="9" t="s">
        <v>137</v>
      </c>
      <c r="G156" s="10" t="s">
        <v>856</v>
      </c>
      <c r="H156" s="10" t="s">
        <v>857</v>
      </c>
      <c r="I156" s="38">
        <v>11</v>
      </c>
      <c r="J156" s="38">
        <v>29.98</v>
      </c>
      <c r="K156" s="40">
        <v>43374</v>
      </c>
      <c r="L156" s="40">
        <v>43738.999199999998</v>
      </c>
      <c r="M156" s="41">
        <v>45000</v>
      </c>
      <c r="N156" s="41">
        <v>917.255</v>
      </c>
      <c r="O156" s="41">
        <v>1E-3</v>
      </c>
      <c r="P156" s="41">
        <v>0</v>
      </c>
      <c r="Q156" s="42">
        <v>0</v>
      </c>
      <c r="R156" s="42">
        <v>0</v>
      </c>
      <c r="S156" s="39">
        <v>0</v>
      </c>
      <c r="T156" s="39"/>
    </row>
    <row r="157" spans="1:20" x14ac:dyDescent="0.25">
      <c r="A157" s="38">
        <v>16</v>
      </c>
      <c r="B157" s="38">
        <v>11</v>
      </c>
      <c r="C157" s="38">
        <v>17</v>
      </c>
      <c r="D157" s="38">
        <v>51</v>
      </c>
      <c r="E157" s="38" t="s">
        <v>590</v>
      </c>
      <c r="F157" s="9" t="s">
        <v>570</v>
      </c>
      <c r="G157" s="10" t="s">
        <v>860</v>
      </c>
      <c r="H157" s="10" t="s">
        <v>861</v>
      </c>
      <c r="I157" s="38">
        <v>11</v>
      </c>
      <c r="J157" s="38">
        <v>51.47</v>
      </c>
      <c r="K157" s="40">
        <v>43374</v>
      </c>
      <c r="L157" s="40">
        <v>43738.999199999998</v>
      </c>
      <c r="M157" s="41">
        <v>40000</v>
      </c>
      <c r="N157" s="41">
        <v>6808.9740000000002</v>
      </c>
      <c r="O157" s="41">
        <v>1E-3</v>
      </c>
      <c r="P157" s="41">
        <v>0</v>
      </c>
      <c r="Q157" s="42">
        <v>0</v>
      </c>
      <c r="R157" s="42">
        <v>0</v>
      </c>
      <c r="S157" s="39">
        <v>0</v>
      </c>
      <c r="T157" s="39"/>
    </row>
    <row r="158" spans="1:20" x14ac:dyDescent="0.25">
      <c r="A158" s="38">
        <v>16</v>
      </c>
      <c r="B158" s="38">
        <v>11</v>
      </c>
      <c r="C158" s="38">
        <v>18</v>
      </c>
      <c r="D158" s="38">
        <v>51</v>
      </c>
      <c r="E158" s="38" t="s">
        <v>431</v>
      </c>
      <c r="F158" s="9" t="s">
        <v>222</v>
      </c>
      <c r="G158" s="10" t="s">
        <v>862</v>
      </c>
      <c r="H158" s="10" t="s">
        <v>434</v>
      </c>
      <c r="I158" s="38">
        <v>11</v>
      </c>
      <c r="J158" s="38">
        <v>11.02</v>
      </c>
      <c r="K158" s="40">
        <v>43374</v>
      </c>
      <c r="L158" s="40">
        <v>43738.999199999998</v>
      </c>
      <c r="M158" s="41">
        <v>50000</v>
      </c>
      <c r="N158" s="41">
        <v>8511.2170000000006</v>
      </c>
      <c r="O158" s="41">
        <v>0</v>
      </c>
      <c r="P158" s="41">
        <v>0</v>
      </c>
      <c r="Q158" s="42">
        <v>0</v>
      </c>
      <c r="R158" s="42">
        <v>0</v>
      </c>
      <c r="S158" s="39">
        <v>0</v>
      </c>
      <c r="T158" s="39"/>
    </row>
    <row r="159" spans="1:20" x14ac:dyDescent="0.25">
      <c r="A159" s="38">
        <v>16</v>
      </c>
      <c r="B159" s="38">
        <v>11</v>
      </c>
      <c r="C159" s="38">
        <v>19</v>
      </c>
      <c r="D159" s="38">
        <v>51</v>
      </c>
      <c r="E159" s="38" t="s">
        <v>651</v>
      </c>
      <c r="F159" s="9" t="s">
        <v>126</v>
      </c>
      <c r="G159" s="10" t="s">
        <v>656</v>
      </c>
      <c r="H159" s="10" t="s">
        <v>657</v>
      </c>
      <c r="I159" s="38">
        <v>11</v>
      </c>
      <c r="J159" s="38">
        <v>108.6</v>
      </c>
      <c r="K159" s="40">
        <v>43374</v>
      </c>
      <c r="L159" s="40">
        <v>43738.999199999998</v>
      </c>
      <c r="M159" s="41">
        <v>45000</v>
      </c>
      <c r="N159" s="41">
        <v>9848.6939999999995</v>
      </c>
      <c r="O159" s="41">
        <v>0</v>
      </c>
      <c r="P159" s="41">
        <v>0</v>
      </c>
      <c r="Q159" s="42">
        <v>0</v>
      </c>
      <c r="R159" s="42">
        <v>0</v>
      </c>
      <c r="S159" s="39">
        <v>0</v>
      </c>
      <c r="T159" s="39"/>
    </row>
    <row r="160" spans="1:20" x14ac:dyDescent="0.25">
      <c r="A160" s="38">
        <v>16</v>
      </c>
      <c r="B160" s="38">
        <v>11</v>
      </c>
      <c r="C160" s="38">
        <v>20</v>
      </c>
      <c r="D160" s="38">
        <v>51</v>
      </c>
      <c r="E160" s="38" t="s">
        <v>235</v>
      </c>
      <c r="F160" s="9" t="s">
        <v>58</v>
      </c>
      <c r="G160" s="10" t="s">
        <v>238</v>
      </c>
      <c r="H160" s="10" t="s">
        <v>239</v>
      </c>
      <c r="I160" s="38">
        <v>11</v>
      </c>
      <c r="J160" s="38">
        <v>3.1</v>
      </c>
      <c r="K160" s="40">
        <v>43374</v>
      </c>
      <c r="L160" s="40">
        <v>43738.999199999998</v>
      </c>
      <c r="M160" s="41">
        <v>45000</v>
      </c>
      <c r="N160" s="41">
        <v>1441.4</v>
      </c>
      <c r="O160" s="41">
        <v>1E-3</v>
      </c>
      <c r="P160" s="41">
        <v>0</v>
      </c>
      <c r="Q160" s="42">
        <v>0</v>
      </c>
      <c r="R160" s="42">
        <v>0</v>
      </c>
      <c r="S160" s="39">
        <v>0</v>
      </c>
      <c r="T160" s="39"/>
    </row>
    <row r="161" spans="1:20" x14ac:dyDescent="0.25">
      <c r="A161" s="38">
        <v>16</v>
      </c>
      <c r="B161" s="38">
        <v>11</v>
      </c>
      <c r="C161" s="38">
        <v>21</v>
      </c>
      <c r="D161" s="38">
        <v>51</v>
      </c>
      <c r="E161" s="38" t="s">
        <v>235</v>
      </c>
      <c r="F161" s="9" t="s">
        <v>58</v>
      </c>
      <c r="G161" s="10" t="s">
        <v>863</v>
      </c>
      <c r="H161" s="10" t="s">
        <v>240</v>
      </c>
      <c r="I161" s="38">
        <v>11</v>
      </c>
      <c r="J161" s="38">
        <v>3.2</v>
      </c>
      <c r="K161" s="40">
        <v>43374</v>
      </c>
      <c r="L161" s="40">
        <v>43738.999199999998</v>
      </c>
      <c r="M161" s="41">
        <v>45000</v>
      </c>
      <c r="N161" s="41">
        <v>1441.4</v>
      </c>
      <c r="O161" s="41">
        <v>1E-3</v>
      </c>
      <c r="P161" s="41">
        <v>0</v>
      </c>
      <c r="Q161" s="42">
        <v>0</v>
      </c>
      <c r="R161" s="42">
        <v>0</v>
      </c>
      <c r="S161" s="39">
        <v>0</v>
      </c>
      <c r="T161" s="39"/>
    </row>
    <row r="162" spans="1:20" ht="27" x14ac:dyDescent="0.25">
      <c r="A162" s="38">
        <v>16</v>
      </c>
      <c r="B162" s="38">
        <v>11</v>
      </c>
      <c r="C162" s="38">
        <v>22</v>
      </c>
      <c r="D162" s="38">
        <v>51</v>
      </c>
      <c r="E162" s="38" t="s">
        <v>5</v>
      </c>
      <c r="F162" s="9" t="s">
        <v>6</v>
      </c>
      <c r="G162" s="10" t="s">
        <v>864</v>
      </c>
      <c r="H162" s="10" t="s">
        <v>865</v>
      </c>
      <c r="I162" s="38">
        <v>11</v>
      </c>
      <c r="J162" s="38">
        <v>1.03</v>
      </c>
      <c r="K162" s="40">
        <v>43374</v>
      </c>
      <c r="L162" s="40">
        <v>43738.999199999998</v>
      </c>
      <c r="M162" s="41">
        <v>32000</v>
      </c>
      <c r="N162" s="41">
        <v>7149.4219999999996</v>
      </c>
      <c r="O162" s="41">
        <v>0</v>
      </c>
      <c r="P162" s="41">
        <v>0</v>
      </c>
      <c r="Q162" s="42">
        <v>0</v>
      </c>
      <c r="R162" s="42">
        <v>0</v>
      </c>
      <c r="S162" s="39">
        <v>0</v>
      </c>
      <c r="T162" s="39"/>
    </row>
    <row r="163" spans="1:20" x14ac:dyDescent="0.25">
      <c r="A163" s="38">
        <v>16</v>
      </c>
      <c r="B163" s="38">
        <v>11</v>
      </c>
      <c r="C163" s="38">
        <v>24</v>
      </c>
      <c r="D163" s="38">
        <v>51</v>
      </c>
      <c r="E163" s="38" t="s">
        <v>5</v>
      </c>
      <c r="F163" s="9" t="s">
        <v>15</v>
      </c>
      <c r="G163" s="10" t="s">
        <v>866</v>
      </c>
      <c r="H163" s="10" t="s">
        <v>867</v>
      </c>
      <c r="I163" s="38">
        <v>11</v>
      </c>
      <c r="J163" s="38">
        <v>3.49</v>
      </c>
      <c r="K163" s="40">
        <v>43374</v>
      </c>
      <c r="L163" s="40">
        <v>43495.666400000002</v>
      </c>
      <c r="M163" s="41">
        <v>6127</v>
      </c>
      <c r="N163" s="41">
        <v>4766.2820000000002</v>
      </c>
      <c r="O163" s="41">
        <v>0</v>
      </c>
      <c r="P163" s="41">
        <v>0</v>
      </c>
      <c r="Q163" s="42">
        <v>0</v>
      </c>
      <c r="R163" s="42">
        <v>0</v>
      </c>
      <c r="S163" s="39">
        <v>0</v>
      </c>
      <c r="T163" s="39"/>
    </row>
    <row r="164" spans="1:20" x14ac:dyDescent="0.25">
      <c r="A164" s="38">
        <v>16</v>
      </c>
      <c r="B164" s="38">
        <v>11</v>
      </c>
      <c r="C164" s="38">
        <v>25</v>
      </c>
      <c r="D164" s="38">
        <v>51</v>
      </c>
      <c r="E164" s="38" t="s">
        <v>492</v>
      </c>
      <c r="F164" s="9" t="s">
        <v>300</v>
      </c>
      <c r="G164" s="10" t="s">
        <v>868</v>
      </c>
      <c r="H164" s="10" t="s">
        <v>497</v>
      </c>
      <c r="I164" s="38">
        <v>8</v>
      </c>
      <c r="J164" s="38"/>
      <c r="K164" s="40">
        <v>43374</v>
      </c>
      <c r="L164" s="40">
        <v>43738.999199999998</v>
      </c>
      <c r="M164" s="41">
        <v>3850</v>
      </c>
      <c r="N164" s="41">
        <v>142.684</v>
      </c>
      <c r="O164" s="41">
        <v>1E-3</v>
      </c>
      <c r="P164" s="41">
        <v>0</v>
      </c>
      <c r="Q164" s="42">
        <v>0</v>
      </c>
      <c r="R164" s="42">
        <v>0</v>
      </c>
      <c r="S164" s="39">
        <v>0</v>
      </c>
      <c r="T164" s="39"/>
    </row>
    <row r="165" spans="1:20" x14ac:dyDescent="0.25">
      <c r="A165" s="38">
        <v>16</v>
      </c>
      <c r="B165" s="38">
        <v>11</v>
      </c>
      <c r="C165" s="38">
        <v>29</v>
      </c>
      <c r="D165" s="38">
        <v>51</v>
      </c>
      <c r="E165" s="38" t="s">
        <v>261</v>
      </c>
      <c r="F165" s="9" t="s">
        <v>262</v>
      </c>
      <c r="G165" s="10" t="s">
        <v>264</v>
      </c>
      <c r="H165" s="10" t="s">
        <v>265</v>
      </c>
      <c r="I165" s="38">
        <v>8</v>
      </c>
      <c r="J165" s="38">
        <v>57.88</v>
      </c>
      <c r="K165" s="40">
        <v>43374</v>
      </c>
      <c r="L165" s="40">
        <v>43738.999199999998</v>
      </c>
      <c r="M165" s="41">
        <v>40000</v>
      </c>
      <c r="N165" s="41">
        <v>6808.9740000000002</v>
      </c>
      <c r="O165" s="41">
        <v>1E-3</v>
      </c>
      <c r="P165" s="41">
        <v>0</v>
      </c>
      <c r="Q165" s="42">
        <v>0</v>
      </c>
      <c r="R165" s="42">
        <v>0</v>
      </c>
      <c r="S165" s="39">
        <v>0</v>
      </c>
      <c r="T165" s="39"/>
    </row>
    <row r="166" spans="1:20" x14ac:dyDescent="0.25">
      <c r="A166" s="38">
        <v>16</v>
      </c>
      <c r="B166" s="38">
        <v>11</v>
      </c>
      <c r="C166" s="38">
        <v>30</v>
      </c>
      <c r="D166" s="38">
        <v>51</v>
      </c>
      <c r="E166" s="38" t="s">
        <v>261</v>
      </c>
      <c r="F166" s="9" t="s">
        <v>262</v>
      </c>
      <c r="G166" s="10" t="s">
        <v>264</v>
      </c>
      <c r="H166" s="10" t="s">
        <v>266</v>
      </c>
      <c r="I166" s="38">
        <v>8</v>
      </c>
      <c r="J166" s="38">
        <v>54.65</v>
      </c>
      <c r="K166" s="40">
        <v>43374</v>
      </c>
      <c r="L166" s="40">
        <v>43738.999199999998</v>
      </c>
      <c r="M166" s="41">
        <v>43000</v>
      </c>
      <c r="N166" s="41">
        <v>7319.6469999999999</v>
      </c>
      <c r="O166" s="41">
        <v>0</v>
      </c>
      <c r="P166" s="41">
        <v>0</v>
      </c>
      <c r="Q166" s="42">
        <v>0</v>
      </c>
      <c r="R166" s="42">
        <v>0</v>
      </c>
      <c r="S166" s="39">
        <v>0</v>
      </c>
      <c r="T166" s="39"/>
    </row>
    <row r="167" spans="1:20" x14ac:dyDescent="0.25">
      <c r="A167" s="38">
        <v>16</v>
      </c>
      <c r="B167" s="38">
        <v>11</v>
      </c>
      <c r="C167" s="38">
        <v>31</v>
      </c>
      <c r="D167" s="38">
        <v>51</v>
      </c>
      <c r="E167" s="38" t="s">
        <v>261</v>
      </c>
      <c r="F167" s="9" t="s">
        <v>116</v>
      </c>
      <c r="G167" s="10" t="s">
        <v>870</v>
      </c>
      <c r="H167" s="10" t="s">
        <v>871</v>
      </c>
      <c r="I167" s="38">
        <v>8</v>
      </c>
      <c r="J167" s="38">
        <v>62</v>
      </c>
      <c r="K167" s="40">
        <v>43374</v>
      </c>
      <c r="L167" s="40">
        <v>43738.999199999998</v>
      </c>
      <c r="M167" s="41">
        <v>41000</v>
      </c>
      <c r="N167" s="41">
        <v>39264.423000000003</v>
      </c>
      <c r="O167" s="41">
        <v>1E-3</v>
      </c>
      <c r="P167" s="41">
        <v>0</v>
      </c>
      <c r="Q167" s="42">
        <v>0</v>
      </c>
      <c r="R167" s="42">
        <v>0</v>
      </c>
      <c r="S167" s="39">
        <v>0</v>
      </c>
      <c r="T167" s="39"/>
    </row>
    <row r="168" spans="1:20" x14ac:dyDescent="0.25">
      <c r="A168" s="38">
        <v>16</v>
      </c>
      <c r="B168" s="38">
        <v>11</v>
      </c>
      <c r="C168" s="38">
        <v>32</v>
      </c>
      <c r="D168" s="38">
        <v>51</v>
      </c>
      <c r="E168" s="38" t="s">
        <v>261</v>
      </c>
      <c r="F168" s="9" t="s">
        <v>267</v>
      </c>
      <c r="G168" s="10" t="s">
        <v>870</v>
      </c>
      <c r="H168" s="10" t="s">
        <v>872</v>
      </c>
      <c r="I168" s="38">
        <v>8</v>
      </c>
      <c r="J168" s="38">
        <v>64</v>
      </c>
      <c r="K168" s="40">
        <v>43374</v>
      </c>
      <c r="L168" s="40">
        <v>43738.999199999998</v>
      </c>
      <c r="M168" s="41">
        <v>42000</v>
      </c>
      <c r="N168" s="41">
        <v>19922.039000000001</v>
      </c>
      <c r="O168" s="41">
        <v>0</v>
      </c>
      <c r="P168" s="41">
        <v>0</v>
      </c>
      <c r="Q168" s="42">
        <v>0</v>
      </c>
      <c r="R168" s="42">
        <v>0</v>
      </c>
      <c r="S168" s="39">
        <v>0</v>
      </c>
      <c r="T168" s="39"/>
    </row>
    <row r="169" spans="1:20" x14ac:dyDescent="0.25">
      <c r="A169" s="38">
        <v>16</v>
      </c>
      <c r="B169" s="38">
        <v>11</v>
      </c>
      <c r="C169" s="38">
        <v>34</v>
      </c>
      <c r="D169" s="38">
        <v>51</v>
      </c>
      <c r="E169" s="38" t="s">
        <v>667</v>
      </c>
      <c r="F169" s="9" t="s">
        <v>6</v>
      </c>
      <c r="G169" s="10" t="s">
        <v>674</v>
      </c>
      <c r="H169" s="10" t="s">
        <v>875</v>
      </c>
      <c r="I169" s="38">
        <v>8</v>
      </c>
      <c r="J169" s="38">
        <v>11</v>
      </c>
      <c r="K169" s="40">
        <v>43374</v>
      </c>
      <c r="L169" s="40">
        <v>43738.999199999998</v>
      </c>
      <c r="M169" s="41">
        <v>8500</v>
      </c>
      <c r="N169" s="41">
        <v>2604.4319999999998</v>
      </c>
      <c r="O169" s="41">
        <v>1E-3</v>
      </c>
      <c r="P169" s="41">
        <v>0</v>
      </c>
      <c r="Q169" s="42">
        <v>0</v>
      </c>
      <c r="R169" s="42">
        <v>0</v>
      </c>
      <c r="S169" s="39">
        <v>0</v>
      </c>
      <c r="T169" s="39"/>
    </row>
    <row r="170" spans="1:20" x14ac:dyDescent="0.25">
      <c r="A170" s="38">
        <v>16</v>
      </c>
      <c r="B170" s="38">
        <v>11</v>
      </c>
      <c r="C170" s="38">
        <v>35</v>
      </c>
      <c r="D170" s="38">
        <v>51</v>
      </c>
      <c r="E170" s="38" t="s">
        <v>667</v>
      </c>
      <c r="F170" s="9" t="s">
        <v>6</v>
      </c>
      <c r="G170" s="10" t="s">
        <v>675</v>
      </c>
      <c r="H170" s="10" t="s">
        <v>876</v>
      </c>
      <c r="I170" s="38">
        <v>8</v>
      </c>
      <c r="J170" s="38">
        <v>99.36</v>
      </c>
      <c r="K170" s="40">
        <v>43374</v>
      </c>
      <c r="L170" s="40">
        <v>43556.499600000003</v>
      </c>
      <c r="M170" s="41">
        <v>5866</v>
      </c>
      <c r="N170" s="41">
        <v>199.30500000000001</v>
      </c>
      <c r="O170" s="41">
        <v>1E-3</v>
      </c>
      <c r="P170" s="41">
        <v>0</v>
      </c>
      <c r="Q170" s="42">
        <v>0</v>
      </c>
      <c r="R170" s="42">
        <v>0</v>
      </c>
      <c r="S170" s="39">
        <v>0</v>
      </c>
      <c r="T170" s="39"/>
    </row>
    <row r="171" spans="1:20" x14ac:dyDescent="0.25">
      <c r="A171" s="38">
        <v>16</v>
      </c>
      <c r="B171" s="38">
        <v>11</v>
      </c>
      <c r="C171" s="38">
        <v>36</v>
      </c>
      <c r="D171" s="38">
        <v>51</v>
      </c>
      <c r="E171" s="38" t="s">
        <v>530</v>
      </c>
      <c r="F171" s="9" t="s">
        <v>83</v>
      </c>
      <c r="G171" s="10" t="s">
        <v>877</v>
      </c>
      <c r="H171" s="10" t="s">
        <v>878</v>
      </c>
      <c r="I171" s="38">
        <v>8</v>
      </c>
      <c r="J171" s="38"/>
      <c r="K171" s="40">
        <v>43374</v>
      </c>
      <c r="L171" s="40">
        <v>43738.999199999998</v>
      </c>
      <c r="M171" s="41">
        <v>30000</v>
      </c>
      <c r="N171" s="41">
        <v>5106.7299999999996</v>
      </c>
      <c r="O171" s="41">
        <v>0</v>
      </c>
      <c r="P171" s="41">
        <v>0</v>
      </c>
      <c r="Q171" s="42">
        <v>0</v>
      </c>
      <c r="R171" s="42">
        <v>0</v>
      </c>
      <c r="S171" s="39">
        <v>0</v>
      </c>
      <c r="T171" s="39"/>
    </row>
    <row r="172" spans="1:20" ht="27" x14ac:dyDescent="0.25">
      <c r="A172" s="38">
        <v>16</v>
      </c>
      <c r="B172" s="38">
        <v>11</v>
      </c>
      <c r="C172" s="38">
        <v>37</v>
      </c>
      <c r="D172" s="38">
        <v>51</v>
      </c>
      <c r="E172" s="38" t="s">
        <v>431</v>
      </c>
      <c r="F172" s="9" t="s">
        <v>13</v>
      </c>
      <c r="G172" s="10" t="s">
        <v>879</v>
      </c>
      <c r="H172" s="10" t="s">
        <v>13</v>
      </c>
      <c r="I172" s="38">
        <v>8</v>
      </c>
      <c r="J172" s="38"/>
      <c r="K172" s="40">
        <v>43374</v>
      </c>
      <c r="L172" s="40">
        <v>43738.999199999998</v>
      </c>
      <c r="M172" s="41">
        <v>1200</v>
      </c>
      <c r="N172" s="41">
        <v>204.26900000000001</v>
      </c>
      <c r="O172" s="41">
        <v>1E-3</v>
      </c>
      <c r="P172" s="41">
        <v>0</v>
      </c>
      <c r="Q172" s="42">
        <v>0</v>
      </c>
      <c r="R172" s="42">
        <v>0</v>
      </c>
      <c r="S172" s="39">
        <v>0</v>
      </c>
      <c r="T172" s="39"/>
    </row>
    <row r="173" spans="1:20" x14ac:dyDescent="0.25">
      <c r="A173" s="38">
        <v>16</v>
      </c>
      <c r="B173" s="38">
        <v>11</v>
      </c>
      <c r="C173" s="38">
        <v>60</v>
      </c>
      <c r="D173" s="38">
        <v>51</v>
      </c>
      <c r="E173" s="38" t="s">
        <v>530</v>
      </c>
      <c r="F173" s="9" t="s">
        <v>267</v>
      </c>
      <c r="G173" s="10" t="s">
        <v>880</v>
      </c>
      <c r="H173" s="10" t="s">
        <v>13</v>
      </c>
      <c r="I173" s="38">
        <v>8</v>
      </c>
      <c r="J173" s="38"/>
      <c r="K173" s="40">
        <v>43374</v>
      </c>
      <c r="L173" s="40">
        <v>43738.999199999998</v>
      </c>
      <c r="M173" s="41">
        <v>41100</v>
      </c>
      <c r="N173" s="41">
        <v>268.846</v>
      </c>
      <c r="O173" s="41">
        <v>1E-3</v>
      </c>
      <c r="P173" s="41">
        <v>0</v>
      </c>
      <c r="Q173" s="42">
        <v>0</v>
      </c>
      <c r="R173" s="42">
        <v>0</v>
      </c>
      <c r="S173" s="39">
        <v>0</v>
      </c>
      <c r="T173" s="39"/>
    </row>
    <row r="174" spans="1:20" x14ac:dyDescent="0.25">
      <c r="A174" s="38">
        <v>16</v>
      </c>
      <c r="B174" s="38">
        <v>11</v>
      </c>
      <c r="C174" s="38">
        <v>81</v>
      </c>
      <c r="D174" s="38">
        <v>51</v>
      </c>
      <c r="E174" s="38" t="s">
        <v>449</v>
      </c>
      <c r="F174" s="9" t="s">
        <v>455</v>
      </c>
      <c r="G174" s="10" t="s">
        <v>881</v>
      </c>
      <c r="H174" s="10" t="s">
        <v>13</v>
      </c>
      <c r="I174" s="38">
        <v>5</v>
      </c>
      <c r="J174" s="38">
        <v>25</v>
      </c>
      <c r="K174" s="40">
        <v>43374</v>
      </c>
      <c r="L174" s="40">
        <v>43799.832399999999</v>
      </c>
      <c r="M174" s="41">
        <v>50680</v>
      </c>
      <c r="N174" s="41">
        <v>268.846</v>
      </c>
      <c r="O174" s="41">
        <v>1E-3</v>
      </c>
      <c r="P174" s="41">
        <v>0</v>
      </c>
      <c r="Q174" s="42">
        <v>0</v>
      </c>
      <c r="R174" s="42">
        <v>0</v>
      </c>
      <c r="S174" s="39">
        <v>0</v>
      </c>
      <c r="T174" s="39"/>
    </row>
    <row r="175" spans="1:20" x14ac:dyDescent="0.25">
      <c r="A175" s="38">
        <v>16</v>
      </c>
      <c r="B175" s="38">
        <v>11</v>
      </c>
      <c r="C175" s="38">
        <v>93</v>
      </c>
      <c r="D175" s="38">
        <v>51</v>
      </c>
      <c r="E175" s="38" t="s">
        <v>431</v>
      </c>
      <c r="F175" s="9" t="s">
        <v>13</v>
      </c>
      <c r="G175" s="10" t="s">
        <v>882</v>
      </c>
      <c r="H175" s="10" t="s">
        <v>13</v>
      </c>
      <c r="I175" s="38">
        <v>8</v>
      </c>
      <c r="J175" s="38"/>
      <c r="K175" s="40">
        <v>43374</v>
      </c>
      <c r="L175" s="40">
        <v>43799.832399999999</v>
      </c>
      <c r="M175" s="41">
        <v>30640</v>
      </c>
      <c r="N175" s="41">
        <v>30.64</v>
      </c>
      <c r="O175" s="41">
        <v>1E-3</v>
      </c>
      <c r="P175" s="41">
        <v>0</v>
      </c>
      <c r="Q175" s="42">
        <v>0</v>
      </c>
      <c r="R175" s="42">
        <v>0</v>
      </c>
      <c r="S175" s="39">
        <v>0</v>
      </c>
      <c r="T175" s="39"/>
    </row>
    <row r="176" spans="1:20" x14ac:dyDescent="0.25">
      <c r="A176" s="38">
        <v>16</v>
      </c>
      <c r="B176" s="38">
        <v>11</v>
      </c>
      <c r="C176" s="38">
        <v>16</v>
      </c>
      <c r="D176" s="38">
        <v>51</v>
      </c>
      <c r="E176" s="38" t="s">
        <v>590</v>
      </c>
      <c r="F176" s="9" t="s">
        <v>594</v>
      </c>
      <c r="G176" s="10" t="s">
        <v>858</v>
      </c>
      <c r="H176" s="10" t="s">
        <v>859</v>
      </c>
      <c r="I176" s="38">
        <v>11</v>
      </c>
      <c r="J176" s="38">
        <v>41.66</v>
      </c>
      <c r="K176" s="40">
        <v>43313</v>
      </c>
      <c r="L176" s="40">
        <v>43677.999199999998</v>
      </c>
      <c r="M176" s="41">
        <v>48980</v>
      </c>
      <c r="N176" s="41">
        <v>44826.877999999997</v>
      </c>
      <c r="O176" s="41">
        <v>1E-3</v>
      </c>
      <c r="P176" s="41">
        <v>0</v>
      </c>
      <c r="Q176" s="42">
        <v>0</v>
      </c>
      <c r="R176" s="42">
        <v>0</v>
      </c>
      <c r="S176" s="39">
        <v>1</v>
      </c>
      <c r="T176" s="39"/>
    </row>
    <row r="177" spans="1:20" ht="27" x14ac:dyDescent="0.25">
      <c r="A177" s="38">
        <v>16</v>
      </c>
      <c r="B177" s="38">
        <v>11</v>
      </c>
      <c r="C177" s="38">
        <v>3</v>
      </c>
      <c r="D177" s="38">
        <v>51</v>
      </c>
      <c r="E177" s="38" t="s">
        <v>622</v>
      </c>
      <c r="F177" s="9" t="s">
        <v>624</v>
      </c>
      <c r="G177" s="10" t="s">
        <v>843</v>
      </c>
      <c r="H177" s="10" t="s">
        <v>625</v>
      </c>
      <c r="I177" s="38">
        <v>11</v>
      </c>
      <c r="J177" s="38">
        <v>33.67</v>
      </c>
      <c r="K177" s="40">
        <v>43252</v>
      </c>
      <c r="L177" s="40">
        <v>43556.165999999997</v>
      </c>
      <c r="M177" s="41">
        <v>47716</v>
      </c>
      <c r="N177" s="41">
        <v>228883.46400000001</v>
      </c>
      <c r="O177" s="41">
        <v>0</v>
      </c>
      <c r="P177" s="41">
        <v>0</v>
      </c>
      <c r="Q177" s="42">
        <v>0</v>
      </c>
      <c r="R177" s="42">
        <v>0</v>
      </c>
      <c r="S177" s="39">
        <v>2</v>
      </c>
      <c r="T177" s="39"/>
    </row>
    <row r="178" spans="1:20" x14ac:dyDescent="0.25">
      <c r="A178" s="38">
        <v>16</v>
      </c>
      <c r="B178" s="38">
        <v>11</v>
      </c>
      <c r="C178" s="38">
        <v>33</v>
      </c>
      <c r="D178" s="38">
        <v>51</v>
      </c>
      <c r="E178" s="38" t="s">
        <v>609</v>
      </c>
      <c r="F178" s="9" t="s">
        <v>6</v>
      </c>
      <c r="G178" s="10" t="s">
        <v>873</v>
      </c>
      <c r="H178" s="10" t="s">
        <v>874</v>
      </c>
      <c r="I178" s="38">
        <v>8</v>
      </c>
      <c r="J178" s="38">
        <v>23</v>
      </c>
      <c r="K178" s="40">
        <v>42979</v>
      </c>
      <c r="L178" s="40">
        <v>43526.498800000001</v>
      </c>
      <c r="M178" s="41">
        <v>59713</v>
      </c>
      <c r="N178" s="41">
        <v>5292.43</v>
      </c>
      <c r="O178" s="41">
        <v>937.88400000000001</v>
      </c>
      <c r="P178" s="41">
        <v>937.88199999999995</v>
      </c>
      <c r="Q178" s="42">
        <v>0.10543767688777989</v>
      </c>
      <c r="R178" s="42">
        <v>0.10543767688777989</v>
      </c>
      <c r="S178" s="39">
        <v>6</v>
      </c>
      <c r="T178" s="39"/>
    </row>
    <row r="179" spans="1:20" x14ac:dyDescent="0.25">
      <c r="A179" s="38">
        <v>16</v>
      </c>
      <c r="B179" s="38">
        <v>11</v>
      </c>
      <c r="C179" s="38">
        <v>26</v>
      </c>
      <c r="D179" s="38">
        <v>51</v>
      </c>
      <c r="E179" s="38" t="s">
        <v>492</v>
      </c>
      <c r="F179" s="9" t="s">
        <v>498</v>
      </c>
      <c r="G179" s="10" t="s">
        <v>499</v>
      </c>
      <c r="H179" s="10" t="s">
        <v>500</v>
      </c>
      <c r="I179" s="38">
        <v>8</v>
      </c>
      <c r="J179" s="38"/>
      <c r="K179" s="40">
        <v>43040</v>
      </c>
      <c r="L179" s="40">
        <v>43161.666400000002</v>
      </c>
      <c r="M179" s="41">
        <v>4462</v>
      </c>
      <c r="N179" s="41">
        <v>766.01</v>
      </c>
      <c r="O179" s="41">
        <v>1E-3</v>
      </c>
      <c r="P179" s="41">
        <v>0</v>
      </c>
      <c r="Q179" s="42">
        <v>0.11295383236216944</v>
      </c>
      <c r="R179" s="42">
        <v>0.11295383236216944</v>
      </c>
      <c r="S179" s="39">
        <v>6</v>
      </c>
      <c r="T179" s="39"/>
    </row>
    <row r="180" spans="1:20" ht="27" x14ac:dyDescent="0.25">
      <c r="A180" s="38">
        <v>16</v>
      </c>
      <c r="B180" s="38">
        <v>11</v>
      </c>
      <c r="C180" s="38">
        <v>28</v>
      </c>
      <c r="D180" s="38">
        <v>51</v>
      </c>
      <c r="E180" s="38" t="s">
        <v>340</v>
      </c>
      <c r="F180" s="9" t="s">
        <v>342</v>
      </c>
      <c r="G180" s="10" t="s">
        <v>869</v>
      </c>
      <c r="H180" s="10" t="s">
        <v>343</v>
      </c>
      <c r="I180" s="38">
        <v>8</v>
      </c>
      <c r="J180" s="38">
        <v>66.5</v>
      </c>
      <c r="K180" s="40">
        <v>42948</v>
      </c>
      <c r="L180" s="40">
        <v>43312.999199999998</v>
      </c>
      <c r="M180" s="41">
        <v>39116</v>
      </c>
      <c r="N180" s="41">
        <v>10468.797</v>
      </c>
      <c r="O180" s="41">
        <v>1222.799</v>
      </c>
      <c r="P180" s="41">
        <v>0</v>
      </c>
      <c r="Q180" s="42">
        <v>0.21001636159116474</v>
      </c>
      <c r="R180" s="42">
        <v>0.21001636159116474</v>
      </c>
      <c r="S180" s="39">
        <v>6</v>
      </c>
      <c r="T180" s="39"/>
    </row>
    <row r="181" spans="1:20" x14ac:dyDescent="0.25">
      <c r="A181" s="38">
        <v>16</v>
      </c>
      <c r="B181" s="38">
        <v>11</v>
      </c>
      <c r="C181" s="38">
        <v>5</v>
      </c>
      <c r="D181" s="38">
        <v>51</v>
      </c>
      <c r="E181" s="38" t="s">
        <v>622</v>
      </c>
      <c r="F181" s="9" t="s">
        <v>626</v>
      </c>
      <c r="G181" s="10" t="s">
        <v>844</v>
      </c>
      <c r="H181" s="10" t="s">
        <v>627</v>
      </c>
      <c r="I181" s="38">
        <v>11</v>
      </c>
      <c r="J181" s="38">
        <v>28.29</v>
      </c>
      <c r="K181" s="40">
        <v>42917</v>
      </c>
      <c r="L181" s="40">
        <v>43221.165999999997</v>
      </c>
      <c r="M181" s="41">
        <v>58409</v>
      </c>
      <c r="N181" s="41">
        <v>8170.768</v>
      </c>
      <c r="O181" s="41">
        <v>33175.892</v>
      </c>
      <c r="P181" s="41">
        <v>33175.89</v>
      </c>
      <c r="Q181" s="42">
        <v>0.91013371227036932</v>
      </c>
      <c r="R181" s="42">
        <v>0.91013371227036932</v>
      </c>
      <c r="S181" s="39">
        <v>6</v>
      </c>
      <c r="T181" s="39"/>
    </row>
    <row r="182" spans="1:20" ht="15" x14ac:dyDescent="0.3">
      <c r="G182" s="49" t="s">
        <v>883</v>
      </c>
      <c r="M182" s="43">
        <f>SUM(M147:M181)</f>
        <v>1216395</v>
      </c>
      <c r="N182" s="43">
        <f t="shared" ref="N182:P182" si="9">SUM(N147:N181)</f>
        <v>1673610.9749999989</v>
      </c>
      <c r="O182" s="43">
        <f t="shared" si="9"/>
        <v>35336.593999999997</v>
      </c>
      <c r="P182" s="43">
        <f t="shared" si="9"/>
        <v>34113.771999999997</v>
      </c>
    </row>
    <row r="183" spans="1:20" x14ac:dyDescent="0.25">
      <c r="G183" s="50"/>
    </row>
    <row r="184" spans="1:20" ht="15" x14ac:dyDescent="0.3">
      <c r="G184" s="49" t="s">
        <v>884</v>
      </c>
    </row>
    <row r="185" spans="1:20" x14ac:dyDescent="0.25">
      <c r="A185" s="38">
        <v>16</v>
      </c>
      <c r="B185" s="38">
        <v>12</v>
      </c>
      <c r="C185" s="38">
        <v>5</v>
      </c>
      <c r="D185" s="38">
        <v>51</v>
      </c>
      <c r="E185" s="38" t="s">
        <v>449</v>
      </c>
      <c r="F185" s="9" t="s">
        <v>456</v>
      </c>
      <c r="G185" s="10" t="s">
        <v>457</v>
      </c>
      <c r="H185" s="10" t="s">
        <v>458</v>
      </c>
      <c r="I185" s="38">
        <v>8</v>
      </c>
      <c r="J185" s="38"/>
      <c r="K185" s="40">
        <v>43374</v>
      </c>
      <c r="L185" s="40">
        <v>43738.999199999998</v>
      </c>
      <c r="M185" s="41">
        <v>88783</v>
      </c>
      <c r="N185" s="41">
        <v>22186.262999999999</v>
      </c>
      <c r="O185" s="41">
        <v>0</v>
      </c>
      <c r="P185" s="41">
        <v>0</v>
      </c>
      <c r="Q185" s="42">
        <v>0</v>
      </c>
      <c r="R185" s="42">
        <v>0</v>
      </c>
      <c r="S185" s="39">
        <v>0</v>
      </c>
      <c r="T185" s="39"/>
    </row>
    <row r="186" spans="1:20" x14ac:dyDescent="0.25">
      <c r="A186" s="38">
        <v>16</v>
      </c>
      <c r="B186" s="38">
        <v>12</v>
      </c>
      <c r="C186" s="38">
        <v>6</v>
      </c>
      <c r="D186" s="38">
        <v>51</v>
      </c>
      <c r="E186" s="38" t="s">
        <v>492</v>
      </c>
      <c r="F186" s="9" t="s">
        <v>498</v>
      </c>
      <c r="G186" s="10" t="s">
        <v>501</v>
      </c>
      <c r="H186" s="10" t="s">
        <v>502</v>
      </c>
      <c r="I186" s="38">
        <v>8</v>
      </c>
      <c r="J186" s="38"/>
      <c r="K186" s="40">
        <v>43374</v>
      </c>
      <c r="L186" s="40">
        <v>43738.999199999998</v>
      </c>
      <c r="M186" s="41">
        <v>2000</v>
      </c>
      <c r="N186" s="41">
        <v>612.80799999999999</v>
      </c>
      <c r="O186" s="41">
        <v>1E-3</v>
      </c>
      <c r="P186" s="41">
        <v>0</v>
      </c>
      <c r="Q186" s="42">
        <v>0</v>
      </c>
      <c r="R186" s="42">
        <v>0</v>
      </c>
      <c r="S186" s="39">
        <v>0</v>
      </c>
      <c r="T186" s="39"/>
    </row>
    <row r="187" spans="1:20" x14ac:dyDescent="0.25">
      <c r="A187" s="38">
        <v>16</v>
      </c>
      <c r="B187" s="38">
        <v>12</v>
      </c>
      <c r="C187" s="38">
        <v>7</v>
      </c>
      <c r="D187" s="38">
        <v>51</v>
      </c>
      <c r="E187" s="38" t="s">
        <v>667</v>
      </c>
      <c r="F187" s="9" t="s">
        <v>6</v>
      </c>
      <c r="G187" s="10" t="s">
        <v>886</v>
      </c>
      <c r="H187" s="10" t="s">
        <v>676</v>
      </c>
      <c r="I187" s="38">
        <v>8</v>
      </c>
      <c r="J187" s="38"/>
      <c r="K187" s="40">
        <v>43374</v>
      </c>
      <c r="L187" s="40">
        <v>43738.999199999998</v>
      </c>
      <c r="M187" s="41">
        <v>5000</v>
      </c>
      <c r="N187" s="41">
        <v>1532.019</v>
      </c>
      <c r="O187" s="41">
        <v>1E-3</v>
      </c>
      <c r="P187" s="41">
        <v>0</v>
      </c>
      <c r="Q187" s="42">
        <v>0</v>
      </c>
      <c r="R187" s="42">
        <v>0</v>
      </c>
      <c r="S187" s="39">
        <v>0</v>
      </c>
      <c r="T187" s="39"/>
    </row>
    <row r="188" spans="1:20" x14ac:dyDescent="0.25">
      <c r="A188" s="38">
        <v>16</v>
      </c>
      <c r="B188" s="38">
        <v>12</v>
      </c>
      <c r="C188" s="38">
        <v>8</v>
      </c>
      <c r="D188" s="38">
        <v>51</v>
      </c>
      <c r="E188" s="38" t="s">
        <v>686</v>
      </c>
      <c r="F188" s="9" t="s">
        <v>687</v>
      </c>
      <c r="G188" s="10" t="s">
        <v>887</v>
      </c>
      <c r="H188" s="10" t="s">
        <v>690</v>
      </c>
      <c r="I188" s="38">
        <v>8</v>
      </c>
      <c r="J188" s="38"/>
      <c r="K188" s="40">
        <v>43374</v>
      </c>
      <c r="L188" s="40">
        <v>43738.999199999998</v>
      </c>
      <c r="M188" s="41">
        <v>15000</v>
      </c>
      <c r="N188" s="41">
        <v>4596.0569999999998</v>
      </c>
      <c r="O188" s="41">
        <v>1E-3</v>
      </c>
      <c r="P188" s="41">
        <v>0</v>
      </c>
      <c r="Q188" s="42">
        <v>0</v>
      </c>
      <c r="R188" s="42">
        <v>0</v>
      </c>
      <c r="S188" s="39">
        <v>0</v>
      </c>
      <c r="T188" s="39"/>
    </row>
    <row r="189" spans="1:20" x14ac:dyDescent="0.25">
      <c r="A189" s="38">
        <v>16</v>
      </c>
      <c r="B189" s="38">
        <v>12</v>
      </c>
      <c r="C189" s="38">
        <v>16</v>
      </c>
      <c r="D189" s="38">
        <v>51</v>
      </c>
      <c r="E189" s="38" t="s">
        <v>622</v>
      </c>
      <c r="F189" s="9" t="s">
        <v>118</v>
      </c>
      <c r="G189" s="10" t="s">
        <v>890</v>
      </c>
      <c r="H189" s="10" t="s">
        <v>13</v>
      </c>
      <c r="I189" s="38">
        <v>8</v>
      </c>
      <c r="J189" s="38">
        <v>139</v>
      </c>
      <c r="K189" s="40">
        <v>43374</v>
      </c>
      <c r="L189" s="40">
        <v>44103.998399999997</v>
      </c>
      <c r="M189" s="41">
        <v>100000</v>
      </c>
      <c r="N189" s="41">
        <v>15320.191000000001</v>
      </c>
      <c r="O189" s="41">
        <v>0</v>
      </c>
      <c r="P189" s="41">
        <v>0</v>
      </c>
      <c r="Q189" s="42">
        <v>0</v>
      </c>
      <c r="R189" s="42">
        <v>0</v>
      </c>
      <c r="S189" s="39">
        <v>0</v>
      </c>
      <c r="T189" s="39"/>
    </row>
    <row r="190" spans="1:20" x14ac:dyDescent="0.25">
      <c r="A190" s="38">
        <v>16</v>
      </c>
      <c r="B190" s="38">
        <v>12</v>
      </c>
      <c r="C190" s="38">
        <v>17</v>
      </c>
      <c r="D190" s="38">
        <v>51</v>
      </c>
      <c r="E190" s="38" t="s">
        <v>173</v>
      </c>
      <c r="F190" s="9" t="s">
        <v>98</v>
      </c>
      <c r="G190" s="10" t="s">
        <v>891</v>
      </c>
      <c r="H190" s="10" t="s">
        <v>13</v>
      </c>
      <c r="I190" s="38">
        <v>8</v>
      </c>
      <c r="J190" s="38">
        <v>110</v>
      </c>
      <c r="K190" s="40">
        <v>43374</v>
      </c>
      <c r="L190" s="40">
        <v>44103.998399999997</v>
      </c>
      <c r="M190" s="41">
        <v>100000</v>
      </c>
      <c r="N190" s="41">
        <v>15320.191000000001</v>
      </c>
      <c r="O190" s="41">
        <v>0</v>
      </c>
      <c r="P190" s="41">
        <v>0</v>
      </c>
      <c r="Q190" s="42">
        <v>0</v>
      </c>
      <c r="R190" s="42">
        <v>0</v>
      </c>
      <c r="S190" s="39">
        <v>0</v>
      </c>
      <c r="T190" s="39"/>
    </row>
    <row r="191" spans="1:20" x14ac:dyDescent="0.25">
      <c r="A191" s="38">
        <v>16</v>
      </c>
      <c r="B191" s="38">
        <v>12</v>
      </c>
      <c r="C191" s="38">
        <v>9</v>
      </c>
      <c r="D191" s="38">
        <v>51</v>
      </c>
      <c r="E191" s="38" t="s">
        <v>5</v>
      </c>
      <c r="F191" s="9" t="s">
        <v>14</v>
      </c>
      <c r="G191" s="10" t="s">
        <v>888</v>
      </c>
      <c r="H191" s="10" t="s">
        <v>889</v>
      </c>
      <c r="I191" s="38">
        <v>8</v>
      </c>
      <c r="J191" s="38">
        <v>11.08</v>
      </c>
      <c r="K191" s="40">
        <v>43252</v>
      </c>
      <c r="L191" s="40">
        <v>43981.998399999997</v>
      </c>
      <c r="M191" s="41">
        <v>1817600</v>
      </c>
      <c r="N191" s="41">
        <v>42402.334000000003</v>
      </c>
      <c r="O191" s="41">
        <v>0</v>
      </c>
      <c r="P191" s="41">
        <v>0</v>
      </c>
      <c r="Q191" s="42">
        <v>0</v>
      </c>
      <c r="R191" s="42">
        <v>0</v>
      </c>
      <c r="S191" s="39">
        <v>2</v>
      </c>
      <c r="T191" s="39"/>
    </row>
    <row r="192" spans="1:20" x14ac:dyDescent="0.25">
      <c r="A192" s="38">
        <v>16</v>
      </c>
      <c r="B192" s="38">
        <v>12</v>
      </c>
      <c r="C192" s="38">
        <v>1</v>
      </c>
      <c r="D192" s="38">
        <v>51</v>
      </c>
      <c r="E192" s="38" t="s">
        <v>173</v>
      </c>
      <c r="F192" s="9" t="s">
        <v>83</v>
      </c>
      <c r="G192" s="10" t="s">
        <v>175</v>
      </c>
      <c r="H192" s="10" t="s">
        <v>13</v>
      </c>
      <c r="I192" s="38">
        <v>5</v>
      </c>
      <c r="J192" s="38"/>
      <c r="K192" s="40">
        <v>42917</v>
      </c>
      <c r="L192" s="40">
        <v>43099.499600000003</v>
      </c>
      <c r="M192" s="41">
        <v>17643</v>
      </c>
      <c r="N192" s="41">
        <v>10724.133</v>
      </c>
      <c r="O192" s="41">
        <v>284.87900000000002</v>
      </c>
      <c r="P192" s="41">
        <v>284.87700000000001</v>
      </c>
      <c r="Q192" s="42">
        <v>8.5189593606529501E-2</v>
      </c>
      <c r="R192" s="42">
        <v>8.5189593606529501E-2</v>
      </c>
      <c r="S192" s="39">
        <v>6</v>
      </c>
      <c r="T192" s="39"/>
    </row>
    <row r="193" spans="1:20" x14ac:dyDescent="0.25">
      <c r="A193" s="38">
        <v>16</v>
      </c>
      <c r="B193" s="38">
        <v>12</v>
      </c>
      <c r="C193" s="38">
        <v>2</v>
      </c>
      <c r="D193" s="38">
        <v>51</v>
      </c>
      <c r="E193" s="38" t="s">
        <v>173</v>
      </c>
      <c r="F193" s="9" t="s">
        <v>83</v>
      </c>
      <c r="G193" s="10" t="s">
        <v>176</v>
      </c>
      <c r="H193" s="10" t="s">
        <v>13</v>
      </c>
      <c r="I193" s="38">
        <v>5</v>
      </c>
      <c r="J193" s="38"/>
      <c r="K193" s="40">
        <v>42857</v>
      </c>
      <c r="L193" s="40">
        <v>43221.999199999998</v>
      </c>
      <c r="M193" s="41">
        <v>29033</v>
      </c>
      <c r="N193" s="41">
        <v>10111.325999999999</v>
      </c>
      <c r="O193" s="41">
        <v>13548.545</v>
      </c>
      <c r="P193" s="41">
        <v>13548.543</v>
      </c>
      <c r="Q193" s="42">
        <v>0.68146591809320434</v>
      </c>
      <c r="R193" s="42">
        <v>0.68146591809320434</v>
      </c>
      <c r="S193" s="39">
        <v>6</v>
      </c>
      <c r="T193" s="39"/>
    </row>
    <row r="194" spans="1:20" x14ac:dyDescent="0.25">
      <c r="A194" s="38">
        <v>16</v>
      </c>
      <c r="B194" s="38">
        <v>12</v>
      </c>
      <c r="C194" s="38">
        <v>3</v>
      </c>
      <c r="D194" s="38">
        <v>51</v>
      </c>
      <c r="E194" s="38" t="s">
        <v>390</v>
      </c>
      <c r="F194" s="9" t="s">
        <v>33</v>
      </c>
      <c r="G194" s="10" t="s">
        <v>393</v>
      </c>
      <c r="H194" s="10" t="s">
        <v>885</v>
      </c>
      <c r="I194" s="38">
        <v>5</v>
      </c>
      <c r="J194" s="38">
        <v>7</v>
      </c>
      <c r="K194" s="40">
        <v>42917</v>
      </c>
      <c r="L194" s="40">
        <v>43281.999199999998</v>
      </c>
      <c r="M194" s="41">
        <v>29669</v>
      </c>
      <c r="N194" s="41">
        <v>11141.957</v>
      </c>
      <c r="O194" s="41">
        <v>6252.741</v>
      </c>
      <c r="P194" s="41">
        <v>6252.7370000000001</v>
      </c>
      <c r="Q194" s="42">
        <v>0.74050355590009775</v>
      </c>
      <c r="R194" s="42">
        <v>0.74050355590009775</v>
      </c>
      <c r="S194" s="39">
        <v>6</v>
      </c>
      <c r="T194" s="39"/>
    </row>
    <row r="195" spans="1:20" ht="15" x14ac:dyDescent="0.3">
      <c r="G195" s="49" t="s">
        <v>892</v>
      </c>
      <c r="M195" s="43">
        <f>SUM(M185:M194)</f>
        <v>2204728</v>
      </c>
      <c r="N195" s="43">
        <f t="shared" ref="N195:P195" si="10">SUM(N185:N194)</f>
        <v>133947.27900000001</v>
      </c>
      <c r="O195" s="43">
        <f t="shared" si="10"/>
        <v>20086.167999999998</v>
      </c>
      <c r="P195" s="43">
        <f t="shared" si="10"/>
        <v>20086.156999999999</v>
      </c>
    </row>
    <row r="196" spans="1:20" ht="15" x14ac:dyDescent="0.3">
      <c r="G196" s="49" t="s">
        <v>893</v>
      </c>
      <c r="M196" s="43">
        <f>+M195+M182+M144+M131+M104+M89+M74+M53+M46+M24+M9</f>
        <v>15506490.454000002</v>
      </c>
      <c r="N196" s="43">
        <f t="shared" ref="N196:P196" si="11">+N195+N182+N144+N131+N104+N89+N74+N53+N46+N24+N9</f>
        <v>4069128.3269999987</v>
      </c>
      <c r="O196" s="43">
        <f t="shared" si="11"/>
        <v>4378473.8719999995</v>
      </c>
      <c r="P196" s="43">
        <f t="shared" si="11"/>
        <v>4303576.1370000001</v>
      </c>
    </row>
    <row r="197" spans="1:20" ht="15" x14ac:dyDescent="0.3">
      <c r="G197" s="49"/>
    </row>
    <row r="198" spans="1:20" ht="15" x14ac:dyDescent="0.3">
      <c r="G198" s="49" t="s">
        <v>894</v>
      </c>
    </row>
    <row r="199" spans="1:20" ht="15" x14ac:dyDescent="0.3">
      <c r="G199" s="49" t="s">
        <v>895</v>
      </c>
    </row>
    <row r="200" spans="1:20" x14ac:dyDescent="0.25">
      <c r="A200" s="38">
        <v>22</v>
      </c>
      <c r="B200" s="38">
        <v>2</v>
      </c>
      <c r="C200" s="38">
        <v>18</v>
      </c>
      <c r="D200" s="38">
        <v>51</v>
      </c>
      <c r="E200" s="38" t="s">
        <v>667</v>
      </c>
      <c r="F200" s="9" t="s">
        <v>677</v>
      </c>
      <c r="G200" s="45" t="s">
        <v>896</v>
      </c>
      <c r="H200" s="45" t="s">
        <v>678</v>
      </c>
      <c r="I200" s="38">
        <v>8</v>
      </c>
      <c r="J200" s="38">
        <v>10.88</v>
      </c>
      <c r="K200" s="40">
        <v>41426</v>
      </c>
      <c r="L200" s="40">
        <v>42520.997599999995</v>
      </c>
      <c r="M200" s="41">
        <v>108413</v>
      </c>
      <c r="N200" s="41">
        <v>137686.139</v>
      </c>
      <c r="O200" s="41">
        <v>1E-3</v>
      </c>
      <c r="P200" s="41">
        <v>0</v>
      </c>
      <c r="Q200" s="42">
        <v>0</v>
      </c>
      <c r="R200" s="42">
        <v>0.38560873695958969</v>
      </c>
      <c r="S200" s="39">
        <v>10</v>
      </c>
      <c r="T200" s="39"/>
    </row>
    <row r="201" spans="1:20" ht="27" x14ac:dyDescent="0.25">
      <c r="A201" s="38">
        <v>22</v>
      </c>
      <c r="B201" s="38">
        <v>2</v>
      </c>
      <c r="C201" s="38">
        <v>50</v>
      </c>
      <c r="D201" s="38">
        <v>51</v>
      </c>
      <c r="E201" s="38" t="s">
        <v>530</v>
      </c>
      <c r="F201" s="9" t="s">
        <v>538</v>
      </c>
      <c r="G201" s="45" t="s">
        <v>539</v>
      </c>
      <c r="H201" s="45" t="s">
        <v>897</v>
      </c>
      <c r="I201" s="38">
        <v>8</v>
      </c>
      <c r="J201" s="38">
        <v>20.72</v>
      </c>
      <c r="K201" s="40">
        <v>41202</v>
      </c>
      <c r="L201" s="40">
        <v>43087.8292</v>
      </c>
      <c r="M201" s="41">
        <v>183927</v>
      </c>
      <c r="N201" s="41">
        <v>88053.22</v>
      </c>
      <c r="O201" s="41">
        <v>4886.7780000000002</v>
      </c>
      <c r="P201" s="41">
        <v>4886.777</v>
      </c>
      <c r="Q201" s="42">
        <v>1.9850266681890098E-2</v>
      </c>
      <c r="R201" s="42">
        <v>0.80803253464689795</v>
      </c>
      <c r="S201" s="39">
        <v>6</v>
      </c>
      <c r="T201" s="39"/>
    </row>
    <row r="202" spans="1:20" x14ac:dyDescent="0.25">
      <c r="A202" s="38">
        <v>22</v>
      </c>
      <c r="B202" s="38">
        <v>2</v>
      </c>
      <c r="C202" s="38">
        <v>53</v>
      </c>
      <c r="D202" s="38">
        <v>65</v>
      </c>
      <c r="E202" s="38" t="s">
        <v>207</v>
      </c>
      <c r="F202" s="39" t="s">
        <v>213</v>
      </c>
      <c r="G202" s="38" t="s">
        <v>214</v>
      </c>
      <c r="H202" s="38" t="s">
        <v>1373</v>
      </c>
      <c r="I202" s="38">
        <v>8</v>
      </c>
      <c r="J202" s="38">
        <v>8.0399999999999991</v>
      </c>
      <c r="K202" s="40">
        <v>39429</v>
      </c>
      <c r="L202" s="40">
        <v>41071.496400000004</v>
      </c>
      <c r="M202" s="41">
        <v>126215</v>
      </c>
      <c r="N202" s="41">
        <v>0</v>
      </c>
      <c r="O202" s="41">
        <v>1E-3</v>
      </c>
      <c r="P202" s="41">
        <v>0</v>
      </c>
      <c r="Q202" s="42">
        <v>0</v>
      </c>
      <c r="R202" s="42">
        <v>0.96605791704630983</v>
      </c>
      <c r="S202" s="39">
        <v>8</v>
      </c>
      <c r="T202" s="39"/>
    </row>
    <row r="203" spans="1:20" x14ac:dyDescent="0.25">
      <c r="A203" s="38">
        <v>22</v>
      </c>
      <c r="B203" s="38">
        <v>2</v>
      </c>
      <c r="C203" s="38">
        <v>3</v>
      </c>
      <c r="D203" s="38">
        <v>51</v>
      </c>
      <c r="E203" s="38" t="s">
        <v>133</v>
      </c>
      <c r="F203" s="39" t="s">
        <v>143</v>
      </c>
      <c r="G203" s="38" t="s">
        <v>1367</v>
      </c>
      <c r="H203" s="38" t="s">
        <v>1368</v>
      </c>
      <c r="I203" s="38">
        <v>8</v>
      </c>
      <c r="J203" s="38">
        <v>41.44</v>
      </c>
      <c r="K203" s="40">
        <v>40798</v>
      </c>
      <c r="L203" s="40">
        <v>42501.329599999997</v>
      </c>
      <c r="M203" s="41">
        <v>362684</v>
      </c>
      <c r="N203" s="41">
        <v>0</v>
      </c>
      <c r="O203" s="41">
        <v>4682.1080000000002</v>
      </c>
      <c r="P203" s="41">
        <v>4682.107</v>
      </c>
      <c r="Q203" s="42">
        <v>0</v>
      </c>
      <c r="R203" s="42">
        <v>0.98194020138743365</v>
      </c>
      <c r="S203" s="39">
        <v>7</v>
      </c>
      <c r="T203" s="39"/>
    </row>
    <row r="204" spans="1:20" ht="27" x14ac:dyDescent="0.25">
      <c r="A204" s="38">
        <v>22</v>
      </c>
      <c r="B204" s="38">
        <v>2</v>
      </c>
      <c r="C204" s="38">
        <v>53</v>
      </c>
      <c r="D204" s="38">
        <v>62</v>
      </c>
      <c r="E204" s="45" t="s">
        <v>207</v>
      </c>
      <c r="F204" s="44" t="s">
        <v>222</v>
      </c>
      <c r="G204" s="38" t="s">
        <v>1334</v>
      </c>
      <c r="H204" s="38" t="s">
        <v>1372</v>
      </c>
      <c r="I204" s="51">
        <v>8</v>
      </c>
      <c r="J204" s="47">
        <v>32.380000000000003</v>
      </c>
      <c r="K204" s="52">
        <v>39356</v>
      </c>
      <c r="L204" s="52">
        <v>41910.994400000003</v>
      </c>
      <c r="M204" s="47">
        <v>453459</v>
      </c>
      <c r="N204" s="41">
        <v>1093.2080000000001</v>
      </c>
      <c r="O204" s="41">
        <v>995.83</v>
      </c>
      <c r="P204" s="41">
        <v>995.83</v>
      </c>
      <c r="Q204" s="42">
        <v>0</v>
      </c>
      <c r="R204" s="42">
        <v>0.99</v>
      </c>
      <c r="S204" s="39">
        <v>7</v>
      </c>
      <c r="T204" s="39"/>
    </row>
    <row r="205" spans="1:20" x14ac:dyDescent="0.25">
      <c r="A205" s="38">
        <v>22</v>
      </c>
      <c r="B205" s="38">
        <v>2</v>
      </c>
      <c r="C205" s="38">
        <v>53</v>
      </c>
      <c r="D205" s="38">
        <v>60</v>
      </c>
      <c r="E205" s="45" t="s">
        <v>207</v>
      </c>
      <c r="F205" s="44" t="s">
        <v>222</v>
      </c>
      <c r="G205" s="38" t="s">
        <v>1334</v>
      </c>
      <c r="H205" s="38" t="s">
        <v>1370</v>
      </c>
      <c r="I205" s="51">
        <v>8</v>
      </c>
      <c r="J205" s="47">
        <v>33.56</v>
      </c>
      <c r="K205" s="52">
        <v>39346</v>
      </c>
      <c r="L205" s="52">
        <v>41688.078200000004</v>
      </c>
      <c r="M205" s="47">
        <v>385922</v>
      </c>
      <c r="N205" s="41">
        <v>1148.412</v>
      </c>
      <c r="O205" s="41">
        <v>0</v>
      </c>
      <c r="P205" s="41">
        <v>0</v>
      </c>
      <c r="Q205" s="42">
        <v>0</v>
      </c>
      <c r="R205" s="42">
        <v>0.995</v>
      </c>
      <c r="S205" s="39">
        <v>7</v>
      </c>
      <c r="T205" s="39"/>
    </row>
    <row r="206" spans="1:20" ht="27" x14ac:dyDescent="0.25">
      <c r="A206" s="38">
        <v>22</v>
      </c>
      <c r="B206" s="38">
        <v>2</v>
      </c>
      <c r="C206" s="38">
        <v>53</v>
      </c>
      <c r="D206" s="38">
        <v>59</v>
      </c>
      <c r="E206" s="38" t="s">
        <v>235</v>
      </c>
      <c r="F206" s="39">
        <v>14</v>
      </c>
      <c r="G206" s="38" t="s">
        <v>1334</v>
      </c>
      <c r="H206" s="38" t="s">
        <v>1369</v>
      </c>
      <c r="I206" s="53">
        <v>8</v>
      </c>
      <c r="J206" s="47">
        <v>35.85</v>
      </c>
      <c r="K206" s="52">
        <v>39234</v>
      </c>
      <c r="L206" s="52">
        <v>41728.161200000002</v>
      </c>
      <c r="M206" s="47">
        <v>516975</v>
      </c>
      <c r="N206" s="41">
        <v>4017.1790000000001</v>
      </c>
      <c r="O206" s="41">
        <v>0</v>
      </c>
      <c r="P206" s="41">
        <v>0</v>
      </c>
      <c r="Q206" s="42">
        <v>0</v>
      </c>
      <c r="R206" s="42">
        <v>1</v>
      </c>
      <c r="S206" s="39">
        <v>8</v>
      </c>
      <c r="T206" s="39"/>
    </row>
    <row r="207" spans="1:20" ht="27" x14ac:dyDescent="0.25">
      <c r="A207" s="38">
        <v>22</v>
      </c>
      <c r="B207" s="38">
        <v>2</v>
      </c>
      <c r="C207" s="38">
        <v>53</v>
      </c>
      <c r="D207" s="38">
        <v>61</v>
      </c>
      <c r="E207" s="45" t="s">
        <v>207</v>
      </c>
      <c r="F207" s="44" t="s">
        <v>222</v>
      </c>
      <c r="G207" s="38" t="s">
        <v>1334</v>
      </c>
      <c r="H207" s="38" t="s">
        <v>1371</v>
      </c>
      <c r="I207" s="44">
        <v>8</v>
      </c>
      <c r="J207" s="47">
        <v>29.34</v>
      </c>
      <c r="K207" s="52">
        <v>39346</v>
      </c>
      <c r="L207" s="52">
        <v>41688.078200000004</v>
      </c>
      <c r="M207" s="47">
        <v>389861</v>
      </c>
      <c r="N207" s="41">
        <v>1263.123</v>
      </c>
      <c r="O207" s="41">
        <v>0</v>
      </c>
      <c r="P207" s="41">
        <v>0</v>
      </c>
      <c r="Q207" s="42">
        <v>0</v>
      </c>
      <c r="R207" s="42">
        <v>1</v>
      </c>
      <c r="S207" s="39">
        <v>8</v>
      </c>
      <c r="T207" s="39"/>
    </row>
    <row r="208" spans="1:20" ht="15" x14ac:dyDescent="0.3">
      <c r="G208" s="49" t="s">
        <v>898</v>
      </c>
      <c r="M208" s="43">
        <f>SUM(M200:M207)</f>
        <v>2527456</v>
      </c>
      <c r="N208" s="43">
        <f t="shared" ref="N208:P208" si="12">SUM(N200:N207)</f>
        <v>233261.28100000002</v>
      </c>
      <c r="O208" s="43">
        <f t="shared" si="12"/>
        <v>10564.718000000001</v>
      </c>
      <c r="P208" s="43">
        <f t="shared" si="12"/>
        <v>10564.714</v>
      </c>
    </row>
    <row r="209" spans="1:20" ht="15" x14ac:dyDescent="0.3">
      <c r="G209" s="49"/>
    </row>
    <row r="210" spans="1:20" ht="15" x14ac:dyDescent="0.3">
      <c r="G210" s="49" t="s">
        <v>899</v>
      </c>
    </row>
    <row r="211" spans="1:20" x14ac:dyDescent="0.25">
      <c r="A211" s="38">
        <v>22</v>
      </c>
      <c r="B211" s="38">
        <v>3</v>
      </c>
      <c r="C211" s="38">
        <v>89</v>
      </c>
      <c r="D211" s="38">
        <v>51</v>
      </c>
      <c r="E211" s="38" t="s">
        <v>556</v>
      </c>
      <c r="F211" s="9" t="s">
        <v>427</v>
      </c>
      <c r="G211" s="45" t="s">
        <v>560</v>
      </c>
      <c r="H211" s="45" t="s">
        <v>13</v>
      </c>
      <c r="I211" s="38">
        <v>8</v>
      </c>
      <c r="J211" s="38">
        <v>12.82</v>
      </c>
      <c r="K211" s="40">
        <v>41618</v>
      </c>
      <c r="L211" s="40">
        <v>43100</v>
      </c>
      <c r="M211" s="41">
        <v>29462</v>
      </c>
      <c r="N211" s="41">
        <v>8256.7530000000006</v>
      </c>
      <c r="O211" s="41">
        <v>1E-3</v>
      </c>
      <c r="P211" s="41">
        <v>0</v>
      </c>
      <c r="Q211" s="42">
        <v>0</v>
      </c>
      <c r="R211" s="42">
        <v>0.36660783381983569</v>
      </c>
      <c r="S211" s="39">
        <v>14</v>
      </c>
      <c r="T211" s="39"/>
    </row>
    <row r="212" spans="1:20" x14ac:dyDescent="0.25">
      <c r="A212" s="38">
        <v>22</v>
      </c>
      <c r="B212" s="38">
        <v>3</v>
      </c>
      <c r="C212" s="38">
        <v>86</v>
      </c>
      <c r="D212" s="38">
        <v>62</v>
      </c>
      <c r="E212" s="38" t="s">
        <v>492</v>
      </c>
      <c r="F212" s="9" t="s">
        <v>498</v>
      </c>
      <c r="G212" s="45" t="s">
        <v>507</v>
      </c>
      <c r="H212" s="45" t="s">
        <v>13</v>
      </c>
      <c r="I212" s="38">
        <v>8</v>
      </c>
      <c r="J212" s="38">
        <v>36</v>
      </c>
      <c r="K212" s="40">
        <v>41544</v>
      </c>
      <c r="L212" s="40">
        <v>43186</v>
      </c>
      <c r="M212" s="41">
        <v>825935</v>
      </c>
      <c r="N212" s="41">
        <v>190601.32699999999</v>
      </c>
      <c r="O212" s="41">
        <v>317478.99599999998</v>
      </c>
      <c r="P212" s="41">
        <v>71911.842000000004</v>
      </c>
      <c r="Q212" s="42">
        <v>6.9190674810971811E-2</v>
      </c>
      <c r="R212" s="42">
        <v>0.57770526736365457</v>
      </c>
      <c r="S212" s="39">
        <v>6</v>
      </c>
      <c r="T212" s="39" t="s">
        <v>93</v>
      </c>
    </row>
    <row r="213" spans="1:20" x14ac:dyDescent="0.25">
      <c r="A213" s="38">
        <v>22</v>
      </c>
      <c r="B213" s="38">
        <v>3</v>
      </c>
      <c r="C213" s="38">
        <v>86</v>
      </c>
      <c r="D213" s="38">
        <v>59</v>
      </c>
      <c r="E213" s="38" t="s">
        <v>492</v>
      </c>
      <c r="F213" s="9" t="s">
        <v>498</v>
      </c>
      <c r="G213" s="45" t="s">
        <v>503</v>
      </c>
      <c r="H213" s="45" t="s">
        <v>505</v>
      </c>
      <c r="I213" s="38">
        <v>8</v>
      </c>
      <c r="J213" s="38">
        <v>45</v>
      </c>
      <c r="K213" s="40">
        <v>40799</v>
      </c>
      <c r="L213" s="40">
        <v>43445.244200000001</v>
      </c>
      <c r="M213" s="41">
        <v>991498</v>
      </c>
      <c r="N213" s="41">
        <v>173156.26800000001</v>
      </c>
      <c r="O213" s="41">
        <v>307687.42099999997</v>
      </c>
      <c r="P213" s="41">
        <v>370170.57799999998</v>
      </c>
      <c r="Q213" s="42">
        <v>0.356575605800516</v>
      </c>
      <c r="R213" s="42">
        <v>0.61630583218523893</v>
      </c>
      <c r="S213" s="39">
        <v>6</v>
      </c>
      <c r="T213" s="39"/>
    </row>
    <row r="214" spans="1:20" x14ac:dyDescent="0.25">
      <c r="A214" s="38">
        <v>22</v>
      </c>
      <c r="B214" s="38">
        <v>3</v>
      </c>
      <c r="C214" s="38">
        <v>86</v>
      </c>
      <c r="D214" s="38">
        <v>61</v>
      </c>
      <c r="E214" s="38" t="s">
        <v>492</v>
      </c>
      <c r="F214" s="9" t="s">
        <v>498</v>
      </c>
      <c r="G214" s="45" t="s">
        <v>507</v>
      </c>
      <c r="H214" s="45" t="s">
        <v>901</v>
      </c>
      <c r="I214" s="38">
        <v>8</v>
      </c>
      <c r="J214" s="38">
        <v>18</v>
      </c>
      <c r="K214" s="40">
        <v>40882</v>
      </c>
      <c r="L214" s="40">
        <v>43163.245000000003</v>
      </c>
      <c r="M214" s="41">
        <v>657563</v>
      </c>
      <c r="N214" s="41">
        <v>88652.932000000001</v>
      </c>
      <c r="O214" s="41">
        <v>90138.303</v>
      </c>
      <c r="P214" s="41">
        <v>117259.257</v>
      </c>
      <c r="Q214" s="42">
        <v>0.12516367253023664</v>
      </c>
      <c r="R214" s="42">
        <v>0.63082472706037296</v>
      </c>
      <c r="S214" s="39">
        <v>6</v>
      </c>
      <c r="T214" s="39"/>
    </row>
    <row r="215" spans="1:20" x14ac:dyDescent="0.25">
      <c r="A215" s="38">
        <v>22</v>
      </c>
      <c r="B215" s="38">
        <v>3</v>
      </c>
      <c r="C215" s="38">
        <v>86</v>
      </c>
      <c r="D215" s="38">
        <v>60</v>
      </c>
      <c r="E215" s="38" t="s">
        <v>492</v>
      </c>
      <c r="F215" s="9" t="s">
        <v>498</v>
      </c>
      <c r="G215" s="45" t="s">
        <v>506</v>
      </c>
      <c r="H215" s="45" t="s">
        <v>900</v>
      </c>
      <c r="I215" s="38">
        <v>8</v>
      </c>
      <c r="J215" s="38">
        <v>30</v>
      </c>
      <c r="K215" s="40">
        <v>40889</v>
      </c>
      <c r="L215" s="40">
        <v>43200.661599999999</v>
      </c>
      <c r="M215" s="41">
        <v>751466</v>
      </c>
      <c r="N215" s="41">
        <v>24644.543000000001</v>
      </c>
      <c r="O215" s="41">
        <v>24912.124</v>
      </c>
      <c r="P215" s="41">
        <v>180094.96100000001</v>
      </c>
      <c r="Q215" s="42">
        <v>0.32376182022872624</v>
      </c>
      <c r="R215" s="42">
        <v>0.75795045950182705</v>
      </c>
      <c r="S215" s="39">
        <v>6</v>
      </c>
      <c r="T215" s="39"/>
    </row>
    <row r="216" spans="1:20" ht="27" x14ac:dyDescent="0.25">
      <c r="A216" s="38">
        <v>22</v>
      </c>
      <c r="B216" s="38">
        <v>3</v>
      </c>
      <c r="C216" s="38">
        <v>27</v>
      </c>
      <c r="D216" s="38">
        <v>51</v>
      </c>
      <c r="E216" s="38" t="s">
        <v>622</v>
      </c>
      <c r="F216" s="39" t="s">
        <v>630</v>
      </c>
      <c r="G216" s="38" t="s">
        <v>631</v>
      </c>
      <c r="H216" s="38" t="s">
        <v>632</v>
      </c>
      <c r="I216" s="38">
        <v>5</v>
      </c>
      <c r="J216" s="38">
        <v>10.72</v>
      </c>
      <c r="K216" s="40">
        <v>40009</v>
      </c>
      <c r="L216" s="40">
        <v>42503.161200000002</v>
      </c>
      <c r="M216" s="41">
        <v>312388</v>
      </c>
      <c r="N216" s="41">
        <v>0</v>
      </c>
      <c r="O216" s="41">
        <v>957.31299999999999</v>
      </c>
      <c r="P216" s="41">
        <v>957.31200000000001</v>
      </c>
      <c r="Q216" s="42">
        <v>0</v>
      </c>
      <c r="R216" s="42">
        <v>0.85567947552402779</v>
      </c>
      <c r="S216" s="39">
        <v>8</v>
      </c>
      <c r="T216" s="39"/>
    </row>
    <row r="217" spans="1:20" x14ac:dyDescent="0.25">
      <c r="A217" s="38">
        <v>22</v>
      </c>
      <c r="B217" s="38">
        <v>3</v>
      </c>
      <c r="C217" s="38">
        <v>14</v>
      </c>
      <c r="D217" s="38">
        <v>51</v>
      </c>
      <c r="E217" s="38" t="s">
        <v>431</v>
      </c>
      <c r="F217" s="39" t="s">
        <v>222</v>
      </c>
      <c r="G217" s="38" t="s">
        <v>438</v>
      </c>
      <c r="H217" s="38" t="s">
        <v>439</v>
      </c>
      <c r="I217" s="38">
        <v>8</v>
      </c>
      <c r="J217" s="38">
        <v>47.42</v>
      </c>
      <c r="K217" s="40">
        <v>34232</v>
      </c>
      <c r="L217" s="40">
        <v>39159.489200000004</v>
      </c>
      <c r="M217" s="41">
        <v>47155</v>
      </c>
      <c r="N217" s="41">
        <v>0</v>
      </c>
      <c r="O217" s="41">
        <v>166.61799999999999</v>
      </c>
      <c r="P217" s="41">
        <v>0</v>
      </c>
      <c r="Q217" s="42">
        <v>0</v>
      </c>
      <c r="R217" s="42">
        <v>0.99232318948149723</v>
      </c>
      <c r="S217" s="39">
        <v>7</v>
      </c>
      <c r="T217" s="39"/>
    </row>
    <row r="218" spans="1:20" x14ac:dyDescent="0.25">
      <c r="A218" s="38">
        <v>22</v>
      </c>
      <c r="B218" s="38">
        <v>3</v>
      </c>
      <c r="C218" s="38">
        <v>87</v>
      </c>
      <c r="D218" s="38">
        <v>51</v>
      </c>
      <c r="E218" s="38" t="s">
        <v>449</v>
      </c>
      <c r="F218" s="39" t="s">
        <v>455</v>
      </c>
      <c r="G218" s="38" t="s">
        <v>459</v>
      </c>
      <c r="H218" s="38" t="s">
        <v>460</v>
      </c>
      <c r="I218" s="38">
        <v>8</v>
      </c>
      <c r="J218" s="38">
        <v>7.07</v>
      </c>
      <c r="K218" s="40">
        <v>40277</v>
      </c>
      <c r="L218" s="40">
        <v>41706.580199999997</v>
      </c>
      <c r="M218" s="41">
        <v>46936</v>
      </c>
      <c r="N218" s="41">
        <v>0</v>
      </c>
      <c r="O218" s="41">
        <v>1E-3</v>
      </c>
      <c r="P218" s="41">
        <v>0</v>
      </c>
      <c r="Q218" s="42">
        <v>0</v>
      </c>
      <c r="R218" s="42">
        <v>0.9993501789671041</v>
      </c>
      <c r="S218" s="39">
        <v>8</v>
      </c>
      <c r="T218" s="39"/>
    </row>
    <row r="219" spans="1:20" x14ac:dyDescent="0.25">
      <c r="A219" s="38">
        <v>22</v>
      </c>
      <c r="B219" s="38">
        <v>3</v>
      </c>
      <c r="C219" s="38">
        <v>11</v>
      </c>
      <c r="D219" s="38">
        <v>51</v>
      </c>
      <c r="E219" s="38" t="s">
        <v>431</v>
      </c>
      <c r="F219" s="39" t="s">
        <v>435</v>
      </c>
      <c r="G219" s="38" t="s">
        <v>436</v>
      </c>
      <c r="H219" s="38" t="s">
        <v>437</v>
      </c>
      <c r="I219" s="38">
        <v>5</v>
      </c>
      <c r="J219" s="38">
        <v>30</v>
      </c>
      <c r="K219" s="40">
        <v>40095</v>
      </c>
      <c r="L219" s="40">
        <v>41463.746999999996</v>
      </c>
      <c r="M219" s="41">
        <v>22334</v>
      </c>
      <c r="N219" s="41">
        <v>0</v>
      </c>
      <c r="O219" s="41">
        <v>1E-3</v>
      </c>
      <c r="P219" s="41">
        <v>0</v>
      </c>
      <c r="Q219" s="42">
        <v>0</v>
      </c>
      <c r="R219" s="42">
        <v>1</v>
      </c>
      <c r="S219" s="39">
        <v>8</v>
      </c>
      <c r="T219" s="39"/>
    </row>
    <row r="220" spans="1:20" x14ac:dyDescent="0.25">
      <c r="A220" s="38">
        <v>22</v>
      </c>
      <c r="B220" s="38">
        <v>3</v>
      </c>
      <c r="C220" s="38">
        <v>26</v>
      </c>
      <c r="D220" s="38">
        <v>51</v>
      </c>
      <c r="E220" s="38" t="s">
        <v>622</v>
      </c>
      <c r="F220" s="39" t="s">
        <v>116</v>
      </c>
      <c r="G220" s="38" t="s">
        <v>628</v>
      </c>
      <c r="H220" s="38" t="s">
        <v>629</v>
      </c>
      <c r="I220" s="38">
        <v>5</v>
      </c>
      <c r="J220" s="38">
        <v>29.18</v>
      </c>
      <c r="K220" s="40">
        <v>38954</v>
      </c>
      <c r="L220" s="40">
        <v>39592.748600000006</v>
      </c>
      <c r="M220" s="41">
        <v>58650</v>
      </c>
      <c r="N220" s="41">
        <v>0</v>
      </c>
      <c r="O220" s="41">
        <v>1E-3</v>
      </c>
      <c r="P220" s="41">
        <v>0</v>
      </c>
      <c r="Q220" s="42">
        <v>0</v>
      </c>
      <c r="R220" s="42">
        <v>1</v>
      </c>
      <c r="S220" s="39">
        <v>8</v>
      </c>
      <c r="T220" s="39"/>
    </row>
    <row r="221" spans="1:20" x14ac:dyDescent="0.25">
      <c r="A221" s="38">
        <v>22</v>
      </c>
      <c r="B221" s="38">
        <v>3</v>
      </c>
      <c r="C221" s="38">
        <v>86</v>
      </c>
      <c r="D221" s="38">
        <v>57</v>
      </c>
      <c r="E221" s="38" t="s">
        <v>492</v>
      </c>
      <c r="F221" s="39" t="s">
        <v>498</v>
      </c>
      <c r="G221" s="38" t="s">
        <v>503</v>
      </c>
      <c r="H221" s="38" t="s">
        <v>504</v>
      </c>
      <c r="I221" s="38">
        <v>8</v>
      </c>
      <c r="J221" s="38">
        <v>72</v>
      </c>
      <c r="K221" s="40">
        <v>38799</v>
      </c>
      <c r="L221" s="40">
        <v>39893.997599999995</v>
      </c>
      <c r="M221" s="41">
        <v>107687</v>
      </c>
      <c r="N221" s="41">
        <v>0</v>
      </c>
      <c r="O221" s="41">
        <v>0</v>
      </c>
      <c r="P221" s="41">
        <v>0</v>
      </c>
      <c r="Q221" s="42">
        <v>0</v>
      </c>
      <c r="R221" s="42">
        <v>1</v>
      </c>
      <c r="S221" s="39">
        <v>8</v>
      </c>
      <c r="T221" s="39"/>
    </row>
    <row r="222" spans="1:20" x14ac:dyDescent="0.25">
      <c r="A222" s="38">
        <v>22</v>
      </c>
      <c r="B222" s="38">
        <v>3</v>
      </c>
      <c r="C222" s="38">
        <v>1</v>
      </c>
      <c r="D222" s="38">
        <v>51</v>
      </c>
      <c r="E222" s="38" t="s">
        <v>483</v>
      </c>
      <c r="F222" s="39" t="s">
        <v>13</v>
      </c>
      <c r="G222" s="38" t="s">
        <v>490</v>
      </c>
      <c r="H222" s="38" t="s">
        <v>484</v>
      </c>
      <c r="I222" s="38">
        <v>14</v>
      </c>
      <c r="J222" s="38"/>
      <c r="K222" s="40">
        <v>42736</v>
      </c>
      <c r="L222" s="40">
        <v>43070</v>
      </c>
      <c r="M222" s="41">
        <v>28462.601999999999</v>
      </c>
      <c r="N222" s="41">
        <v>15320.191000000001</v>
      </c>
      <c r="O222" s="41">
        <v>28462.601999999999</v>
      </c>
      <c r="P222" s="41">
        <v>28462.601999999999</v>
      </c>
      <c r="Q222" s="42">
        <v>1.0000491170835331</v>
      </c>
      <c r="R222" s="42">
        <v>1.0000491170835331</v>
      </c>
      <c r="S222" s="39">
        <v>6</v>
      </c>
      <c r="T222" s="39" t="s">
        <v>485</v>
      </c>
    </row>
    <row r="223" spans="1:20" ht="15" x14ac:dyDescent="0.3">
      <c r="G223" s="49" t="s">
        <v>902</v>
      </c>
      <c r="M223" s="43">
        <f>SUM(M211:M222)</f>
        <v>3879536.602</v>
      </c>
      <c r="N223" s="43">
        <f t="shared" ref="N223:P223" si="13">SUM(N211:N222)</f>
        <v>500632.01400000002</v>
      </c>
      <c r="O223" s="43">
        <f t="shared" si="13"/>
        <v>769803.38099999994</v>
      </c>
      <c r="P223" s="43">
        <f t="shared" si="13"/>
        <v>768856.55200000003</v>
      </c>
    </row>
    <row r="224" spans="1:20" x14ac:dyDescent="0.25">
      <c r="G224" s="50"/>
    </row>
    <row r="225" spans="1:20" ht="15" x14ac:dyDescent="0.3">
      <c r="G225" s="49" t="s">
        <v>903</v>
      </c>
    </row>
    <row r="226" spans="1:20" x14ac:dyDescent="0.25">
      <c r="A226" s="38">
        <v>22</v>
      </c>
      <c r="B226" s="38">
        <v>4</v>
      </c>
      <c r="C226" s="38">
        <v>41</v>
      </c>
      <c r="D226" s="38">
        <v>51</v>
      </c>
      <c r="E226" s="38" t="s">
        <v>173</v>
      </c>
      <c r="F226" s="39" t="s">
        <v>174</v>
      </c>
      <c r="G226" s="38" t="s">
        <v>177</v>
      </c>
      <c r="H226" s="38" t="s">
        <v>1383</v>
      </c>
      <c r="I226" s="38">
        <v>8</v>
      </c>
      <c r="J226" s="38">
        <v>13.05</v>
      </c>
      <c r="K226" s="40">
        <v>43160</v>
      </c>
      <c r="L226" s="40">
        <v>43707.498800000001</v>
      </c>
      <c r="M226" s="41">
        <v>425586</v>
      </c>
      <c r="N226" s="41">
        <v>0</v>
      </c>
      <c r="O226" s="41">
        <v>3580.6759999999999</v>
      </c>
      <c r="P226" s="41">
        <v>3580.6759999999999</v>
      </c>
      <c r="Q226" s="42">
        <v>0</v>
      </c>
      <c r="R226" s="42">
        <v>0</v>
      </c>
      <c r="S226" s="39">
        <v>4</v>
      </c>
      <c r="T226" s="39"/>
    </row>
    <row r="227" spans="1:20" x14ac:dyDescent="0.25">
      <c r="A227" s="38">
        <v>22</v>
      </c>
      <c r="B227" s="38">
        <v>4</v>
      </c>
      <c r="C227" s="38">
        <v>30</v>
      </c>
      <c r="D227" s="38">
        <v>51</v>
      </c>
      <c r="E227" s="38" t="s">
        <v>609</v>
      </c>
      <c r="F227" s="9" t="s">
        <v>6</v>
      </c>
      <c r="G227" s="45" t="s">
        <v>904</v>
      </c>
      <c r="H227" s="45" t="s">
        <v>905</v>
      </c>
      <c r="I227" s="38">
        <v>8</v>
      </c>
      <c r="J227" s="38">
        <v>22.3</v>
      </c>
      <c r="K227" s="40">
        <v>42751</v>
      </c>
      <c r="L227" s="40">
        <v>43298.498800000001</v>
      </c>
      <c r="M227" s="41">
        <v>556827</v>
      </c>
      <c r="N227" s="41">
        <v>24264.022000000001</v>
      </c>
      <c r="O227" s="41">
        <v>4042.3130000000001</v>
      </c>
      <c r="P227" s="41">
        <v>1553.2529999999999</v>
      </c>
      <c r="Q227" s="42">
        <v>2.6746188672603879E-2</v>
      </c>
      <c r="R227" s="42">
        <v>2.6746188672603879E-2</v>
      </c>
      <c r="S227" s="39">
        <v>6</v>
      </c>
      <c r="T227" s="39"/>
    </row>
    <row r="228" spans="1:20" x14ac:dyDescent="0.25">
      <c r="A228" s="38">
        <v>22</v>
      </c>
      <c r="B228" s="38">
        <v>4</v>
      </c>
      <c r="C228" s="38">
        <v>31</v>
      </c>
      <c r="D228" s="38">
        <v>51</v>
      </c>
      <c r="E228" s="38" t="s">
        <v>609</v>
      </c>
      <c r="F228" s="9" t="s">
        <v>6</v>
      </c>
      <c r="G228" s="45" t="s">
        <v>906</v>
      </c>
      <c r="H228" s="45" t="s">
        <v>907</v>
      </c>
      <c r="I228" s="38">
        <v>8</v>
      </c>
      <c r="J228" s="38">
        <v>41.6</v>
      </c>
      <c r="K228" s="40">
        <v>42675</v>
      </c>
      <c r="L228" s="40">
        <v>43587.498</v>
      </c>
      <c r="M228" s="41">
        <v>1053463</v>
      </c>
      <c r="N228" s="41">
        <v>8261.2990000000009</v>
      </c>
      <c r="O228" s="41">
        <v>39447.237000000001</v>
      </c>
      <c r="P228" s="41">
        <v>39447.235999999997</v>
      </c>
      <c r="Q228" s="42">
        <v>6.0750116520466309E-2</v>
      </c>
      <c r="R228" s="42">
        <v>6.0819411787599566E-2</v>
      </c>
      <c r="S228" s="39">
        <v>6</v>
      </c>
      <c r="T228" s="39"/>
    </row>
    <row r="229" spans="1:20" x14ac:dyDescent="0.25">
      <c r="A229" s="38">
        <v>22</v>
      </c>
      <c r="B229" s="38">
        <v>4</v>
      </c>
      <c r="C229" s="38">
        <v>51</v>
      </c>
      <c r="D229" s="38">
        <v>51</v>
      </c>
      <c r="E229" s="38" t="s">
        <v>609</v>
      </c>
      <c r="F229" s="9" t="s">
        <v>6</v>
      </c>
      <c r="G229" s="45" t="s">
        <v>910</v>
      </c>
      <c r="H229" s="45" t="s">
        <v>911</v>
      </c>
      <c r="I229" s="38">
        <v>8</v>
      </c>
      <c r="J229" s="38">
        <v>7</v>
      </c>
      <c r="K229" s="40">
        <v>42751</v>
      </c>
      <c r="L229" s="40">
        <v>43298.498800000001</v>
      </c>
      <c r="M229" s="41">
        <v>325912</v>
      </c>
      <c r="N229" s="41">
        <v>24729.7</v>
      </c>
      <c r="O229" s="41">
        <v>11650.286</v>
      </c>
      <c r="P229" s="41">
        <v>11650.286</v>
      </c>
      <c r="Q229" s="42">
        <v>7.901519428557402E-2</v>
      </c>
      <c r="R229" s="42">
        <v>7.901519428557402E-2</v>
      </c>
      <c r="S229" s="39">
        <v>6</v>
      </c>
      <c r="T229" s="39"/>
    </row>
    <row r="230" spans="1:20" x14ac:dyDescent="0.25">
      <c r="A230" s="38">
        <v>22</v>
      </c>
      <c r="B230" s="38">
        <v>4</v>
      </c>
      <c r="C230" s="38">
        <v>87</v>
      </c>
      <c r="D230" s="38">
        <v>51</v>
      </c>
      <c r="E230" s="38" t="s">
        <v>390</v>
      </c>
      <c r="F230" s="9" t="s">
        <v>154</v>
      </c>
      <c r="G230" s="45" t="s">
        <v>914</v>
      </c>
      <c r="H230" s="45" t="s">
        <v>1336</v>
      </c>
      <c r="I230" s="38">
        <v>8</v>
      </c>
      <c r="J230" s="38">
        <v>63.35</v>
      </c>
      <c r="K230" s="40">
        <v>41306</v>
      </c>
      <c r="L230" s="40">
        <v>43100</v>
      </c>
      <c r="M230" s="41">
        <v>502722</v>
      </c>
      <c r="N230" s="41">
        <v>175472.38800000001</v>
      </c>
      <c r="O230" s="41">
        <v>1E-3</v>
      </c>
      <c r="P230" s="41">
        <v>0</v>
      </c>
      <c r="Q230" s="42">
        <v>2.462792557317961E-2</v>
      </c>
      <c r="R230" s="42">
        <v>0.29142746885952875</v>
      </c>
      <c r="S230" s="39">
        <v>6</v>
      </c>
      <c r="T230" s="39"/>
    </row>
    <row r="231" spans="1:20" x14ac:dyDescent="0.25">
      <c r="A231" s="38">
        <v>22</v>
      </c>
      <c r="B231" s="38">
        <v>4</v>
      </c>
      <c r="C231" s="38">
        <v>85</v>
      </c>
      <c r="D231" s="38">
        <v>51</v>
      </c>
      <c r="E231" s="38" t="s">
        <v>651</v>
      </c>
      <c r="F231" s="9" t="s">
        <v>126</v>
      </c>
      <c r="G231" s="45" t="s">
        <v>912</v>
      </c>
      <c r="H231" s="45" t="s">
        <v>913</v>
      </c>
      <c r="I231" s="38">
        <v>8</v>
      </c>
      <c r="J231" s="38">
        <v>33.08</v>
      </c>
      <c r="K231" s="40">
        <v>40407</v>
      </c>
      <c r="L231" s="40">
        <v>42627.411799999994</v>
      </c>
      <c r="M231" s="41">
        <v>280314</v>
      </c>
      <c r="N231" s="41">
        <v>16931.151999999998</v>
      </c>
      <c r="O231" s="41">
        <v>31873.883999999998</v>
      </c>
      <c r="P231" s="41">
        <v>31873.883000000002</v>
      </c>
      <c r="Q231" s="42">
        <v>0</v>
      </c>
      <c r="R231" s="42">
        <v>0.93123782615210082</v>
      </c>
      <c r="S231" s="39">
        <v>7</v>
      </c>
      <c r="T231" s="39"/>
    </row>
    <row r="232" spans="1:20" ht="27" x14ac:dyDescent="0.25">
      <c r="A232" s="38">
        <v>22</v>
      </c>
      <c r="B232" s="38">
        <v>4</v>
      </c>
      <c r="C232" s="38">
        <v>65</v>
      </c>
      <c r="D232" s="38">
        <v>53</v>
      </c>
      <c r="E232" s="38" t="s">
        <v>556</v>
      </c>
      <c r="F232" s="39" t="s">
        <v>563</v>
      </c>
      <c r="G232" s="38" t="s">
        <v>564</v>
      </c>
      <c r="H232" s="38" t="s">
        <v>565</v>
      </c>
      <c r="I232" s="38">
        <v>5</v>
      </c>
      <c r="J232" s="38"/>
      <c r="K232" s="40">
        <v>38034</v>
      </c>
      <c r="L232" s="40">
        <v>38338.165999999997</v>
      </c>
      <c r="M232" s="41">
        <v>5087</v>
      </c>
      <c r="N232" s="41">
        <v>0</v>
      </c>
      <c r="O232" s="41">
        <v>1E-3</v>
      </c>
      <c r="P232" s="41">
        <v>0</v>
      </c>
      <c r="Q232" s="42">
        <v>0</v>
      </c>
      <c r="R232" s="42">
        <v>0.9689404364065265</v>
      </c>
      <c r="S232" s="39">
        <v>7</v>
      </c>
      <c r="T232" s="39"/>
    </row>
    <row r="233" spans="1:20" ht="27" x14ac:dyDescent="0.25">
      <c r="A233" s="38">
        <v>22</v>
      </c>
      <c r="B233" s="38">
        <v>4</v>
      </c>
      <c r="C233" s="38">
        <v>96</v>
      </c>
      <c r="D233" s="38">
        <v>54</v>
      </c>
      <c r="E233" s="38" t="s">
        <v>609</v>
      </c>
      <c r="F233" s="39" t="s">
        <v>154</v>
      </c>
      <c r="G233" s="38" t="s">
        <v>621</v>
      </c>
      <c r="H233" s="38" t="s">
        <v>1384</v>
      </c>
      <c r="I233" s="38">
        <v>8</v>
      </c>
      <c r="J233" s="38">
        <v>66.5</v>
      </c>
      <c r="K233" s="40">
        <v>39681</v>
      </c>
      <c r="L233" s="40">
        <v>42144.744600000005</v>
      </c>
      <c r="M233" s="41">
        <v>439993</v>
      </c>
      <c r="N233" s="41">
        <v>0</v>
      </c>
      <c r="O233" s="41">
        <v>1E-3</v>
      </c>
      <c r="P233" s="41">
        <v>0</v>
      </c>
      <c r="Q233" s="42">
        <v>0</v>
      </c>
      <c r="R233" s="42">
        <v>0.97830647305752594</v>
      </c>
      <c r="S233" s="39">
        <v>7</v>
      </c>
      <c r="T233" s="39"/>
    </row>
    <row r="234" spans="1:20" x14ac:dyDescent="0.25">
      <c r="A234" s="38">
        <v>22</v>
      </c>
      <c r="B234" s="38">
        <v>4</v>
      </c>
      <c r="C234" s="38">
        <v>72</v>
      </c>
      <c r="D234" s="38">
        <v>51</v>
      </c>
      <c r="E234" s="38" t="s">
        <v>609</v>
      </c>
      <c r="F234" s="39" t="s">
        <v>143</v>
      </c>
      <c r="G234" s="38" t="s">
        <v>1380</v>
      </c>
      <c r="H234" s="38" t="s">
        <v>620</v>
      </c>
      <c r="I234" s="38">
        <v>8</v>
      </c>
      <c r="J234" s="38">
        <v>50.14</v>
      </c>
      <c r="K234" s="40">
        <v>38134</v>
      </c>
      <c r="L234" s="40">
        <v>39228.997599999995</v>
      </c>
      <c r="M234" s="41">
        <v>68139</v>
      </c>
      <c r="N234" s="41">
        <v>0</v>
      </c>
      <c r="O234" s="41">
        <v>1E-3</v>
      </c>
      <c r="P234" s="41">
        <v>0</v>
      </c>
      <c r="Q234" s="42">
        <v>0</v>
      </c>
      <c r="R234" s="42">
        <v>0.98670364989213222</v>
      </c>
      <c r="S234" s="39">
        <v>8</v>
      </c>
      <c r="T234" s="39"/>
    </row>
    <row r="235" spans="1:20" ht="27" x14ac:dyDescent="0.25">
      <c r="A235" s="38">
        <v>22</v>
      </c>
      <c r="B235" s="38">
        <v>4</v>
      </c>
      <c r="C235" s="38">
        <v>82</v>
      </c>
      <c r="D235" s="38">
        <v>51</v>
      </c>
      <c r="E235" s="38" t="s">
        <v>173</v>
      </c>
      <c r="F235" s="39" t="s">
        <v>83</v>
      </c>
      <c r="G235" s="38" t="s">
        <v>178</v>
      </c>
      <c r="H235" s="38" t="s">
        <v>1381</v>
      </c>
      <c r="I235" s="38">
        <v>8</v>
      </c>
      <c r="J235" s="38">
        <v>90.95</v>
      </c>
      <c r="K235" s="40">
        <v>38824</v>
      </c>
      <c r="L235" s="40">
        <v>40405.663199999995</v>
      </c>
      <c r="M235" s="41">
        <v>529430</v>
      </c>
      <c r="N235" s="41">
        <v>554.64</v>
      </c>
      <c r="O235" s="41">
        <v>1E-3</v>
      </c>
      <c r="P235" s="41">
        <v>0</v>
      </c>
      <c r="Q235" s="42">
        <v>0</v>
      </c>
      <c r="R235" s="42">
        <v>0.99507583627675045</v>
      </c>
      <c r="S235" s="39">
        <v>8</v>
      </c>
      <c r="T235" s="39"/>
    </row>
    <row r="236" spans="1:20" x14ac:dyDescent="0.25">
      <c r="A236" s="38">
        <v>22</v>
      </c>
      <c r="B236" s="38">
        <v>4</v>
      </c>
      <c r="C236" s="38">
        <v>50</v>
      </c>
      <c r="D236" s="38">
        <v>51</v>
      </c>
      <c r="E236" s="38" t="s">
        <v>449</v>
      </c>
      <c r="F236" s="9" t="s">
        <v>462</v>
      </c>
      <c r="G236" s="45" t="s">
        <v>908</v>
      </c>
      <c r="H236" s="45" t="s">
        <v>909</v>
      </c>
      <c r="I236" s="38">
        <v>8</v>
      </c>
      <c r="J236" s="38">
        <v>25.9</v>
      </c>
      <c r="K236" s="40">
        <v>38268</v>
      </c>
      <c r="L236" s="40">
        <v>42343.824399999998</v>
      </c>
      <c r="M236" s="41">
        <v>257609</v>
      </c>
      <c r="N236" s="41">
        <v>0.374</v>
      </c>
      <c r="O236" s="41">
        <v>1E-3</v>
      </c>
      <c r="P236" s="41">
        <v>0</v>
      </c>
      <c r="Q236" s="42">
        <v>0</v>
      </c>
      <c r="R236" s="42">
        <v>0.99816776587774492</v>
      </c>
      <c r="S236" s="39">
        <v>7</v>
      </c>
      <c r="T236" s="39"/>
    </row>
    <row r="237" spans="1:20" x14ac:dyDescent="0.25">
      <c r="A237" s="38">
        <v>22</v>
      </c>
      <c r="B237" s="38">
        <v>4</v>
      </c>
      <c r="C237" s="38">
        <v>1</v>
      </c>
      <c r="D237" s="38">
        <v>51</v>
      </c>
      <c r="E237" s="38" t="s">
        <v>483</v>
      </c>
      <c r="F237" s="39" t="s">
        <v>13</v>
      </c>
      <c r="G237" s="38" t="s">
        <v>491</v>
      </c>
      <c r="H237" s="38"/>
      <c r="I237" s="38">
        <v>14</v>
      </c>
      <c r="J237" s="38"/>
      <c r="K237" s="40">
        <v>42736</v>
      </c>
      <c r="L237" s="40">
        <v>43070</v>
      </c>
      <c r="M237" s="41">
        <v>124812.45299999999</v>
      </c>
      <c r="N237" s="41">
        <v>3740.1329999999998</v>
      </c>
      <c r="O237" s="41">
        <v>186492.084</v>
      </c>
      <c r="P237" s="41">
        <v>184572.421</v>
      </c>
      <c r="Q237" s="42">
        <v>0.99999637055446711</v>
      </c>
      <c r="R237" s="42">
        <v>0.99999637055446711</v>
      </c>
      <c r="S237" s="39">
        <v>6</v>
      </c>
      <c r="T237" s="39" t="s">
        <v>485</v>
      </c>
    </row>
    <row r="238" spans="1:20" x14ac:dyDescent="0.25">
      <c r="A238" s="38">
        <v>22</v>
      </c>
      <c r="B238" s="38">
        <v>4</v>
      </c>
      <c r="C238" s="38">
        <v>2</v>
      </c>
      <c r="D238" s="38">
        <v>51</v>
      </c>
      <c r="E238" s="38" t="s">
        <v>363</v>
      </c>
      <c r="F238" s="39" t="s">
        <v>368</v>
      </c>
      <c r="G238" s="38" t="s">
        <v>369</v>
      </c>
      <c r="H238" s="38" t="s">
        <v>370</v>
      </c>
      <c r="I238" s="38">
        <v>8</v>
      </c>
      <c r="J238" s="38">
        <v>44</v>
      </c>
      <c r="K238" s="40">
        <v>35370</v>
      </c>
      <c r="L238" s="40">
        <v>37712.078200000004</v>
      </c>
      <c r="M238" s="41">
        <v>11044</v>
      </c>
      <c r="N238" s="41">
        <v>0</v>
      </c>
      <c r="O238" s="41">
        <v>1E-3</v>
      </c>
      <c r="P238" s="41">
        <v>0</v>
      </c>
      <c r="Q238" s="42">
        <v>0</v>
      </c>
      <c r="R238" s="42">
        <v>1</v>
      </c>
      <c r="S238" s="39">
        <v>8</v>
      </c>
      <c r="T238" s="39"/>
    </row>
    <row r="239" spans="1:20" x14ac:dyDescent="0.25">
      <c r="A239" s="38">
        <v>22</v>
      </c>
      <c r="B239" s="38">
        <v>4</v>
      </c>
      <c r="C239" s="38">
        <v>5</v>
      </c>
      <c r="D239" s="38">
        <v>51</v>
      </c>
      <c r="E239" s="38" t="s">
        <v>556</v>
      </c>
      <c r="F239" s="39" t="s">
        <v>154</v>
      </c>
      <c r="G239" s="38" t="s">
        <v>561</v>
      </c>
      <c r="H239" s="38" t="s">
        <v>562</v>
      </c>
      <c r="I239" s="38">
        <v>8</v>
      </c>
      <c r="J239" s="38">
        <v>42.11</v>
      </c>
      <c r="K239" s="40">
        <v>39989</v>
      </c>
      <c r="L239" s="40">
        <v>42118.161999999997</v>
      </c>
      <c r="M239" s="41">
        <v>328239</v>
      </c>
      <c r="N239" s="41">
        <v>0</v>
      </c>
      <c r="O239" s="41">
        <v>1E-3</v>
      </c>
      <c r="P239" s="41">
        <v>0</v>
      </c>
      <c r="Q239" s="42">
        <v>0</v>
      </c>
      <c r="R239" s="42">
        <v>1</v>
      </c>
      <c r="S239" s="39">
        <v>8</v>
      </c>
      <c r="T239" s="39"/>
    </row>
    <row r="240" spans="1:20" x14ac:dyDescent="0.25">
      <c r="A240" s="38">
        <v>22</v>
      </c>
      <c r="B240" s="38">
        <v>4</v>
      </c>
      <c r="C240" s="38">
        <v>11</v>
      </c>
      <c r="D240" s="38">
        <v>51</v>
      </c>
      <c r="E240" s="38" t="s">
        <v>449</v>
      </c>
      <c r="F240" s="39" t="s">
        <v>154</v>
      </c>
      <c r="G240" s="38" t="s">
        <v>461</v>
      </c>
      <c r="H240" s="38" t="s">
        <v>1374</v>
      </c>
      <c r="I240" s="38">
        <v>8</v>
      </c>
      <c r="J240" s="38">
        <v>6.7149999999999999</v>
      </c>
      <c r="K240" s="40">
        <v>35360</v>
      </c>
      <c r="L240" s="40">
        <v>38340.826800000003</v>
      </c>
      <c r="M240" s="41">
        <v>3118</v>
      </c>
      <c r="N240" s="41">
        <v>0</v>
      </c>
      <c r="O240" s="41">
        <v>1E-3</v>
      </c>
      <c r="P240" s="41">
        <v>0</v>
      </c>
      <c r="Q240" s="42">
        <v>0</v>
      </c>
      <c r="R240" s="42">
        <v>1</v>
      </c>
      <c r="S240" s="39">
        <v>8</v>
      </c>
      <c r="T240" s="39"/>
    </row>
    <row r="241" spans="1:20" x14ac:dyDescent="0.25">
      <c r="A241" s="38">
        <v>22</v>
      </c>
      <c r="B241" s="38">
        <v>4</v>
      </c>
      <c r="C241" s="38">
        <v>40</v>
      </c>
      <c r="D241" s="38">
        <v>51</v>
      </c>
      <c r="E241" s="38" t="s">
        <v>686</v>
      </c>
      <c r="F241" s="39" t="s">
        <v>98</v>
      </c>
      <c r="G241" s="38" t="s">
        <v>691</v>
      </c>
      <c r="H241" s="38" t="s">
        <v>1375</v>
      </c>
      <c r="I241" s="38">
        <v>8</v>
      </c>
      <c r="J241" s="38">
        <v>20</v>
      </c>
      <c r="K241" s="40">
        <v>38275</v>
      </c>
      <c r="L241" s="40">
        <v>39309.164399999994</v>
      </c>
      <c r="M241" s="41">
        <v>84073</v>
      </c>
      <c r="N241" s="41">
        <v>0</v>
      </c>
      <c r="O241" s="41">
        <v>184.42500000000001</v>
      </c>
      <c r="P241" s="41">
        <v>0</v>
      </c>
      <c r="Q241" s="42">
        <v>0</v>
      </c>
      <c r="R241" s="42">
        <v>1</v>
      </c>
      <c r="S241" s="39">
        <v>8</v>
      </c>
      <c r="T241" s="39"/>
    </row>
    <row r="242" spans="1:20" x14ac:dyDescent="0.25">
      <c r="A242" s="38">
        <v>22</v>
      </c>
      <c r="B242" s="38">
        <v>4</v>
      </c>
      <c r="C242" s="38">
        <v>45</v>
      </c>
      <c r="D242" s="38">
        <v>51</v>
      </c>
      <c r="E242" s="38" t="s">
        <v>390</v>
      </c>
      <c r="F242" s="39" t="s">
        <v>33</v>
      </c>
      <c r="G242" s="38" t="s">
        <v>394</v>
      </c>
      <c r="H242" s="38" t="s">
        <v>1376</v>
      </c>
      <c r="I242" s="38">
        <v>8</v>
      </c>
      <c r="J242" s="38">
        <v>3.23</v>
      </c>
      <c r="K242" s="40">
        <v>38121</v>
      </c>
      <c r="L242" s="40">
        <v>38729.331999999995</v>
      </c>
      <c r="M242" s="41">
        <v>15926</v>
      </c>
      <c r="N242" s="41">
        <v>0</v>
      </c>
      <c r="O242" s="41">
        <v>1E-3</v>
      </c>
      <c r="P242" s="41">
        <v>0</v>
      </c>
      <c r="Q242" s="42">
        <v>0</v>
      </c>
      <c r="R242" s="42">
        <v>1</v>
      </c>
      <c r="S242" s="39">
        <v>8</v>
      </c>
      <c r="T242" s="39"/>
    </row>
    <row r="243" spans="1:20" x14ac:dyDescent="0.25">
      <c r="A243" s="38">
        <v>22</v>
      </c>
      <c r="B243" s="38">
        <v>4</v>
      </c>
      <c r="C243" s="38">
        <v>48</v>
      </c>
      <c r="D243" s="38">
        <v>51</v>
      </c>
      <c r="E243" s="38" t="s">
        <v>235</v>
      </c>
      <c r="F243" s="39" t="s">
        <v>58</v>
      </c>
      <c r="G243" s="38" t="s">
        <v>241</v>
      </c>
      <c r="H243" s="38" t="s">
        <v>1377</v>
      </c>
      <c r="I243" s="38">
        <v>5</v>
      </c>
      <c r="J243" s="38">
        <v>11.34</v>
      </c>
      <c r="K243" s="40">
        <v>37873</v>
      </c>
      <c r="L243" s="40">
        <v>38268.415799999995</v>
      </c>
      <c r="M243" s="41">
        <v>7653</v>
      </c>
      <c r="N243" s="41">
        <v>0</v>
      </c>
      <c r="O243" s="41">
        <v>1E-3</v>
      </c>
      <c r="P243" s="41">
        <v>0</v>
      </c>
      <c r="Q243" s="42">
        <v>0</v>
      </c>
      <c r="R243" s="42">
        <v>1</v>
      </c>
      <c r="S243" s="39">
        <v>8</v>
      </c>
      <c r="T243" s="39"/>
    </row>
    <row r="244" spans="1:20" x14ac:dyDescent="0.25">
      <c r="A244" s="38">
        <v>22</v>
      </c>
      <c r="B244" s="38">
        <v>4</v>
      </c>
      <c r="C244" s="38">
        <v>53</v>
      </c>
      <c r="D244" s="38">
        <v>51</v>
      </c>
      <c r="E244" s="38" t="s">
        <v>340</v>
      </c>
      <c r="F244" s="39" t="s">
        <v>344</v>
      </c>
      <c r="G244" s="38" t="s">
        <v>1378</v>
      </c>
      <c r="H244" s="38" t="s">
        <v>345</v>
      </c>
      <c r="I244" s="38">
        <v>8</v>
      </c>
      <c r="J244" s="38">
        <v>14.4</v>
      </c>
      <c r="K244" s="40">
        <v>38268</v>
      </c>
      <c r="L244" s="40">
        <v>38815.498800000001</v>
      </c>
      <c r="M244" s="41">
        <v>1238</v>
      </c>
      <c r="N244" s="41">
        <v>0</v>
      </c>
      <c r="O244" s="41">
        <v>1E-3</v>
      </c>
      <c r="P244" s="41">
        <v>0</v>
      </c>
      <c r="Q244" s="42">
        <v>0</v>
      </c>
      <c r="R244" s="42">
        <v>1</v>
      </c>
      <c r="S244" s="39">
        <v>8</v>
      </c>
      <c r="T244" s="39"/>
    </row>
    <row r="245" spans="1:20" ht="27" x14ac:dyDescent="0.25">
      <c r="A245" s="38">
        <v>22</v>
      </c>
      <c r="B245" s="38">
        <v>4</v>
      </c>
      <c r="C245" s="38">
        <v>58</v>
      </c>
      <c r="D245" s="38">
        <v>51</v>
      </c>
      <c r="E245" s="38" t="s">
        <v>207</v>
      </c>
      <c r="F245" s="39" t="s">
        <v>58</v>
      </c>
      <c r="G245" s="38" t="s">
        <v>215</v>
      </c>
      <c r="H245" s="38" t="s">
        <v>216</v>
      </c>
      <c r="I245" s="38">
        <v>8</v>
      </c>
      <c r="J245" s="38">
        <v>1</v>
      </c>
      <c r="K245" s="40">
        <v>39234</v>
      </c>
      <c r="L245" s="40">
        <v>40359.414200000007</v>
      </c>
      <c r="M245" s="41">
        <v>11755</v>
      </c>
      <c r="N245" s="41">
        <v>0</v>
      </c>
      <c r="O245" s="41">
        <v>1E-3</v>
      </c>
      <c r="P245" s="41">
        <v>0</v>
      </c>
      <c r="Q245" s="42">
        <v>0</v>
      </c>
      <c r="R245" s="42">
        <v>1</v>
      </c>
      <c r="S245" s="39">
        <v>8</v>
      </c>
      <c r="T245" s="39"/>
    </row>
    <row r="246" spans="1:20" x14ac:dyDescent="0.25">
      <c r="A246" s="38">
        <v>22</v>
      </c>
      <c r="B246" s="38">
        <v>4</v>
      </c>
      <c r="C246" s="38">
        <v>61</v>
      </c>
      <c r="D246" s="38">
        <v>51</v>
      </c>
      <c r="E246" s="38" t="s">
        <v>5</v>
      </c>
      <c r="F246" s="39" t="s">
        <v>16</v>
      </c>
      <c r="G246" s="38" t="s">
        <v>1379</v>
      </c>
      <c r="H246" s="38" t="s">
        <v>17</v>
      </c>
      <c r="I246" s="38">
        <v>8</v>
      </c>
      <c r="J246" s="38">
        <v>2.9</v>
      </c>
      <c r="K246" s="40">
        <v>37943</v>
      </c>
      <c r="L246" s="40">
        <v>39585.496399999996</v>
      </c>
      <c r="M246" s="41">
        <v>67589</v>
      </c>
      <c r="N246" s="41">
        <v>0</v>
      </c>
      <c r="O246" s="41">
        <v>1E-3</v>
      </c>
      <c r="P246" s="41">
        <v>0</v>
      </c>
      <c r="Q246" s="42">
        <v>0</v>
      </c>
      <c r="R246" s="42">
        <v>1</v>
      </c>
      <c r="S246" s="39">
        <v>8</v>
      </c>
      <c r="T246" s="39"/>
    </row>
    <row r="247" spans="1:20" x14ac:dyDescent="0.25">
      <c r="A247" s="38">
        <v>22</v>
      </c>
      <c r="B247" s="38">
        <v>4</v>
      </c>
      <c r="C247" s="38">
        <v>70</v>
      </c>
      <c r="D247" s="38">
        <v>51</v>
      </c>
      <c r="E247" s="38" t="s">
        <v>609</v>
      </c>
      <c r="F247" s="39" t="s">
        <v>617</v>
      </c>
      <c r="G247" s="38" t="s">
        <v>618</v>
      </c>
      <c r="H247" s="38" t="s">
        <v>619</v>
      </c>
      <c r="I247" s="38">
        <v>8</v>
      </c>
      <c r="J247" s="38">
        <v>29</v>
      </c>
      <c r="K247" s="40">
        <v>37937</v>
      </c>
      <c r="L247" s="40">
        <v>40157.411800000002</v>
      </c>
      <c r="M247" s="41">
        <v>104807</v>
      </c>
      <c r="N247" s="41">
        <v>0</v>
      </c>
      <c r="O247" s="41">
        <v>1E-3</v>
      </c>
      <c r="P247" s="41">
        <v>0</v>
      </c>
      <c r="Q247" s="42">
        <v>0</v>
      </c>
      <c r="R247" s="42">
        <v>1</v>
      </c>
      <c r="S247" s="39">
        <v>8</v>
      </c>
      <c r="T247" s="39"/>
    </row>
    <row r="248" spans="1:20" ht="27" x14ac:dyDescent="0.25">
      <c r="A248" s="38">
        <v>22</v>
      </c>
      <c r="B248" s="38">
        <v>4</v>
      </c>
      <c r="C248" s="38">
        <v>82</v>
      </c>
      <c r="D248" s="38">
        <v>54</v>
      </c>
      <c r="E248" s="38" t="s">
        <v>622</v>
      </c>
      <c r="F248" s="39" t="s">
        <v>83</v>
      </c>
      <c r="G248" s="38" t="s">
        <v>633</v>
      </c>
      <c r="H248" s="38" t="s">
        <v>1382</v>
      </c>
      <c r="I248" s="38">
        <v>8</v>
      </c>
      <c r="J248" s="38">
        <v>36</v>
      </c>
      <c r="K248" s="40">
        <v>39036</v>
      </c>
      <c r="L248" s="40">
        <v>40100.580999999998</v>
      </c>
      <c r="M248" s="41">
        <v>401265</v>
      </c>
      <c r="N248" s="41">
        <v>0</v>
      </c>
      <c r="O248" s="41">
        <v>1E-3</v>
      </c>
      <c r="P248" s="41">
        <v>0</v>
      </c>
      <c r="Q248" s="42">
        <v>0</v>
      </c>
      <c r="R248" s="42">
        <v>1</v>
      </c>
      <c r="S248" s="39">
        <v>8</v>
      </c>
      <c r="T248" s="39"/>
    </row>
    <row r="249" spans="1:20" ht="15" x14ac:dyDescent="0.3">
      <c r="G249" s="49" t="s">
        <v>915</v>
      </c>
      <c r="M249" s="43">
        <f>SUM(M226:M248)</f>
        <v>5606601.4529999997</v>
      </c>
      <c r="N249" s="43">
        <f t="shared" ref="N249:P249" si="14">SUM(N226:N248)</f>
        <v>253953.70800000004</v>
      </c>
      <c r="O249" s="43">
        <f t="shared" si="14"/>
        <v>277270.92099999991</v>
      </c>
      <c r="P249" s="43">
        <f t="shared" si="14"/>
        <v>272677.755</v>
      </c>
    </row>
    <row r="251" spans="1:20" ht="15" x14ac:dyDescent="0.3">
      <c r="G251" s="49" t="s">
        <v>916</v>
      </c>
    </row>
    <row r="252" spans="1:20" x14ac:dyDescent="0.25">
      <c r="A252" s="38">
        <v>22</v>
      </c>
      <c r="B252" s="38">
        <v>5</v>
      </c>
      <c r="C252" s="38">
        <v>1</v>
      </c>
      <c r="D252" s="38">
        <v>51</v>
      </c>
      <c r="E252" s="38" t="s">
        <v>261</v>
      </c>
      <c r="F252" s="9" t="s">
        <v>268</v>
      </c>
      <c r="G252" s="45" t="s">
        <v>269</v>
      </c>
      <c r="H252" s="45" t="s">
        <v>917</v>
      </c>
      <c r="I252" s="38">
        <v>13</v>
      </c>
      <c r="J252" s="38">
        <v>286.3</v>
      </c>
      <c r="K252" s="40">
        <v>35947</v>
      </c>
      <c r="L252" s="40">
        <v>43094.900999999998</v>
      </c>
      <c r="M252" s="41">
        <v>534983</v>
      </c>
      <c r="N252" s="41">
        <v>3748.9569999999999</v>
      </c>
      <c r="O252" s="41">
        <v>22282.386999999999</v>
      </c>
      <c r="P252" s="41">
        <v>22282.385999999999</v>
      </c>
      <c r="Q252" s="42">
        <v>4.6012677038335795E-2</v>
      </c>
      <c r="R252" s="42">
        <v>0.86052080159556477</v>
      </c>
      <c r="S252" s="39">
        <v>7</v>
      </c>
      <c r="T252" s="39"/>
    </row>
    <row r="253" spans="1:20" ht="15" x14ac:dyDescent="0.3">
      <c r="G253" s="49" t="s">
        <v>918</v>
      </c>
      <c r="M253" s="43">
        <f>+M252</f>
        <v>534983</v>
      </c>
      <c r="N253" s="43">
        <f t="shared" ref="N253:P253" si="15">+N252</f>
        <v>3748.9569999999999</v>
      </c>
      <c r="O253" s="43">
        <f t="shared" si="15"/>
        <v>22282.386999999999</v>
      </c>
      <c r="P253" s="43">
        <f t="shared" si="15"/>
        <v>22282.385999999999</v>
      </c>
    </row>
    <row r="255" spans="1:20" ht="15" x14ac:dyDescent="0.3">
      <c r="G255" s="49" t="s">
        <v>1468</v>
      </c>
    </row>
    <row r="256" spans="1:20" x14ac:dyDescent="0.25">
      <c r="A256" s="38">
        <v>22</v>
      </c>
      <c r="B256" s="38">
        <v>6</v>
      </c>
      <c r="C256" s="38">
        <v>24</v>
      </c>
      <c r="D256" s="38">
        <v>51</v>
      </c>
      <c r="E256" s="38" t="s">
        <v>390</v>
      </c>
      <c r="F256" s="9" t="s">
        <v>143</v>
      </c>
      <c r="G256" s="45" t="s">
        <v>920</v>
      </c>
      <c r="H256" s="45" t="s">
        <v>395</v>
      </c>
      <c r="I256" s="38">
        <v>8</v>
      </c>
      <c r="J256" s="38">
        <v>80</v>
      </c>
      <c r="K256" s="40">
        <v>40924</v>
      </c>
      <c r="L256" s="40">
        <v>43100</v>
      </c>
      <c r="M256" s="41">
        <v>33922</v>
      </c>
      <c r="N256" s="41">
        <v>26892.438999999998</v>
      </c>
      <c r="O256" s="41">
        <v>0</v>
      </c>
      <c r="P256" s="41">
        <v>0</v>
      </c>
      <c r="Q256" s="42">
        <v>0</v>
      </c>
      <c r="R256" s="42">
        <v>0.17121631979246507</v>
      </c>
      <c r="S256" s="39">
        <v>14</v>
      </c>
      <c r="T256" s="39"/>
    </row>
    <row r="257" spans="1:20" x14ac:dyDescent="0.25">
      <c r="A257" s="38">
        <v>22</v>
      </c>
      <c r="B257" s="38">
        <v>6</v>
      </c>
      <c r="C257" s="38">
        <v>25</v>
      </c>
      <c r="D257" s="38">
        <v>51</v>
      </c>
      <c r="E257" s="38" t="s">
        <v>449</v>
      </c>
      <c r="F257" s="9" t="s">
        <v>462</v>
      </c>
      <c r="G257" s="45" t="s">
        <v>921</v>
      </c>
      <c r="H257" s="45" t="s">
        <v>922</v>
      </c>
      <c r="I257" s="38">
        <v>8</v>
      </c>
      <c r="J257" s="38">
        <v>1195</v>
      </c>
      <c r="K257" s="40">
        <v>40963</v>
      </c>
      <c r="L257" s="40">
        <v>43100</v>
      </c>
      <c r="M257" s="41">
        <v>72495</v>
      </c>
      <c r="N257" s="41">
        <v>11220.227000000001</v>
      </c>
      <c r="O257" s="41">
        <v>1280.6659999999999</v>
      </c>
      <c r="P257" s="41">
        <v>1280.665</v>
      </c>
      <c r="Q257" s="42">
        <v>0</v>
      </c>
      <c r="R257" s="42">
        <v>0.36888061245603143</v>
      </c>
      <c r="S257" s="39">
        <v>14</v>
      </c>
      <c r="T257" s="39"/>
    </row>
    <row r="258" spans="1:20" x14ac:dyDescent="0.25">
      <c r="A258" s="38">
        <v>22</v>
      </c>
      <c r="B258" s="38">
        <v>6</v>
      </c>
      <c r="C258" s="38">
        <v>49</v>
      </c>
      <c r="D258" s="38">
        <v>51</v>
      </c>
      <c r="E258" s="38" t="s">
        <v>530</v>
      </c>
      <c r="F258" s="9" t="s">
        <v>267</v>
      </c>
      <c r="G258" s="45" t="s">
        <v>923</v>
      </c>
      <c r="H258" s="45" t="s">
        <v>924</v>
      </c>
      <c r="I258" s="38">
        <v>8</v>
      </c>
      <c r="J258" s="38">
        <v>60</v>
      </c>
      <c r="K258" s="40">
        <v>41753</v>
      </c>
      <c r="L258" s="40">
        <v>43091.330399999999</v>
      </c>
      <c r="M258" s="41">
        <v>53231</v>
      </c>
      <c r="N258" s="41">
        <v>7158.2259999999997</v>
      </c>
      <c r="O258" s="41">
        <v>14354.021000000001</v>
      </c>
      <c r="P258" s="41">
        <v>14354.021000000001</v>
      </c>
      <c r="Q258" s="42">
        <v>0.36463714752681708</v>
      </c>
      <c r="R258" s="42">
        <v>0.82885912344310642</v>
      </c>
      <c r="S258" s="39">
        <v>6</v>
      </c>
      <c r="T258" s="39"/>
    </row>
    <row r="259" spans="1:20" x14ac:dyDescent="0.25">
      <c r="A259" s="38">
        <v>22</v>
      </c>
      <c r="B259" s="38">
        <v>6</v>
      </c>
      <c r="C259" s="38">
        <v>78</v>
      </c>
      <c r="D259" s="38">
        <v>51</v>
      </c>
      <c r="E259" s="38" t="s">
        <v>686</v>
      </c>
      <c r="F259" s="9" t="s">
        <v>98</v>
      </c>
      <c r="G259" s="45" t="s">
        <v>692</v>
      </c>
      <c r="H259" s="45" t="s">
        <v>925</v>
      </c>
      <c r="I259" s="38">
        <v>8</v>
      </c>
      <c r="J259" s="38">
        <v>97</v>
      </c>
      <c r="K259" s="40">
        <v>41498</v>
      </c>
      <c r="L259" s="40">
        <v>43201.329599999997</v>
      </c>
      <c r="M259" s="41">
        <v>64653</v>
      </c>
      <c r="N259" s="41">
        <v>268.846</v>
      </c>
      <c r="O259" s="41">
        <v>20900.09</v>
      </c>
      <c r="P259" s="41">
        <v>20543.292000000001</v>
      </c>
      <c r="Q259" s="42">
        <v>0.41892874267242047</v>
      </c>
      <c r="R259" s="42">
        <v>0.84209549440861209</v>
      </c>
      <c r="S259" s="39">
        <v>6</v>
      </c>
      <c r="T259" s="39"/>
    </row>
    <row r="260" spans="1:20" x14ac:dyDescent="0.25">
      <c r="A260" s="38">
        <v>22</v>
      </c>
      <c r="B260" s="38">
        <v>6</v>
      </c>
      <c r="C260" s="38">
        <v>41</v>
      </c>
      <c r="D260" s="38">
        <v>52</v>
      </c>
      <c r="E260" s="38" t="s">
        <v>315</v>
      </c>
      <c r="F260" s="9" t="s">
        <v>83</v>
      </c>
      <c r="G260" s="10" t="s">
        <v>328</v>
      </c>
      <c r="H260" s="10" t="s">
        <v>329</v>
      </c>
      <c r="I260" s="38">
        <v>8</v>
      </c>
      <c r="J260" s="38">
        <v>880</v>
      </c>
      <c r="K260" s="40">
        <v>40696</v>
      </c>
      <c r="L260" s="40">
        <v>42885.995200000005</v>
      </c>
      <c r="M260" s="41">
        <v>47075</v>
      </c>
      <c r="N260" s="41">
        <v>0</v>
      </c>
      <c r="O260" s="41">
        <v>27860.965</v>
      </c>
      <c r="P260" s="41">
        <v>27860.965</v>
      </c>
      <c r="Q260" s="42">
        <v>0.59241635687732341</v>
      </c>
      <c r="R260" s="42">
        <v>0.92127456186935741</v>
      </c>
      <c r="S260" s="39">
        <v>7</v>
      </c>
      <c r="T260" s="39"/>
    </row>
    <row r="261" spans="1:20" x14ac:dyDescent="0.25">
      <c r="A261" s="38">
        <v>22</v>
      </c>
      <c r="B261" s="38">
        <v>6</v>
      </c>
      <c r="C261" s="38">
        <v>92</v>
      </c>
      <c r="D261" s="38">
        <v>51</v>
      </c>
      <c r="E261" s="38" t="s">
        <v>5</v>
      </c>
      <c r="F261" s="9" t="s">
        <v>8</v>
      </c>
      <c r="G261" s="45" t="s">
        <v>18</v>
      </c>
      <c r="H261" s="45" t="s">
        <v>13</v>
      </c>
      <c r="I261" s="38">
        <v>5</v>
      </c>
      <c r="J261" s="38">
        <v>78</v>
      </c>
      <c r="K261" s="40">
        <v>42020</v>
      </c>
      <c r="L261" s="40">
        <v>42993.331200000001</v>
      </c>
      <c r="M261" s="41">
        <v>163493</v>
      </c>
      <c r="N261" s="41">
        <v>13237.706</v>
      </c>
      <c r="O261" s="41">
        <v>55508.396000000001</v>
      </c>
      <c r="P261" s="41">
        <v>55508.392999999996</v>
      </c>
      <c r="Q261" s="42">
        <v>0.10459775036240083</v>
      </c>
      <c r="R261" s="42">
        <v>0.92485916828243409</v>
      </c>
      <c r="S261" s="39">
        <v>7</v>
      </c>
      <c r="T261" s="39"/>
    </row>
    <row r="262" spans="1:20" x14ac:dyDescent="0.25">
      <c r="A262" s="38">
        <v>22</v>
      </c>
      <c r="B262" s="38">
        <v>6</v>
      </c>
      <c r="C262" s="38">
        <v>28</v>
      </c>
      <c r="D262" s="38">
        <v>51</v>
      </c>
      <c r="E262" s="38" t="s">
        <v>315</v>
      </c>
      <c r="F262" s="39" t="s">
        <v>267</v>
      </c>
      <c r="G262" s="38" t="s">
        <v>326</v>
      </c>
      <c r="H262" s="38" t="s">
        <v>327</v>
      </c>
      <c r="I262" s="38">
        <v>8</v>
      </c>
      <c r="J262" s="38">
        <v>330</v>
      </c>
      <c r="K262" s="40">
        <v>38972</v>
      </c>
      <c r="L262" s="40">
        <v>39975.747800000005</v>
      </c>
      <c r="M262" s="41">
        <v>19134</v>
      </c>
      <c r="N262" s="41">
        <v>0</v>
      </c>
      <c r="O262" s="41">
        <v>1E-3</v>
      </c>
      <c r="P262" s="41">
        <v>0</v>
      </c>
      <c r="Q262" s="42">
        <v>0</v>
      </c>
      <c r="R262" s="42">
        <v>0.92808612940315671</v>
      </c>
      <c r="S262" s="39">
        <v>7</v>
      </c>
      <c r="T262" s="39"/>
    </row>
    <row r="263" spans="1:20" x14ac:dyDescent="0.25">
      <c r="A263" s="38">
        <v>22</v>
      </c>
      <c r="B263" s="38">
        <v>6</v>
      </c>
      <c r="C263" s="38">
        <v>21</v>
      </c>
      <c r="D263" s="38">
        <v>51</v>
      </c>
      <c r="E263" s="38" t="s">
        <v>173</v>
      </c>
      <c r="F263" s="9" t="s">
        <v>68</v>
      </c>
      <c r="G263" s="45" t="s">
        <v>919</v>
      </c>
      <c r="H263" s="45" t="s">
        <v>179</v>
      </c>
      <c r="I263" s="38">
        <v>8</v>
      </c>
      <c r="J263" s="38">
        <v>30</v>
      </c>
      <c r="K263" s="40">
        <v>42186</v>
      </c>
      <c r="L263" s="40">
        <v>43068.081399999995</v>
      </c>
      <c r="M263" s="41">
        <v>64469</v>
      </c>
      <c r="N263" s="41">
        <v>15320.191000000001</v>
      </c>
      <c r="O263" s="41">
        <v>47863.644</v>
      </c>
      <c r="P263" s="41">
        <v>47863.642</v>
      </c>
      <c r="Q263" s="42">
        <v>0.60146737191518407</v>
      </c>
      <c r="R263" s="42">
        <v>0.97901316912004221</v>
      </c>
      <c r="S263" s="39">
        <v>7</v>
      </c>
      <c r="T263" s="39"/>
    </row>
    <row r="264" spans="1:20" x14ac:dyDescent="0.25">
      <c r="A264" s="38">
        <v>22</v>
      </c>
      <c r="B264" s="38">
        <v>6</v>
      </c>
      <c r="C264" s="38">
        <v>97</v>
      </c>
      <c r="D264" s="38">
        <v>51</v>
      </c>
      <c r="E264" s="38" t="s">
        <v>315</v>
      </c>
      <c r="F264" s="9" t="s">
        <v>83</v>
      </c>
      <c r="G264" s="45" t="s">
        <v>330</v>
      </c>
      <c r="H264" s="45" t="s">
        <v>13</v>
      </c>
      <c r="I264" s="38">
        <v>5</v>
      </c>
      <c r="J264" s="38">
        <v>380</v>
      </c>
      <c r="K264" s="40">
        <v>42311</v>
      </c>
      <c r="L264" s="40">
        <v>43040</v>
      </c>
      <c r="M264" s="41">
        <v>145345</v>
      </c>
      <c r="N264" s="41">
        <v>25377.53</v>
      </c>
      <c r="O264" s="41">
        <v>54886.055</v>
      </c>
      <c r="P264" s="41">
        <v>54886.053999999996</v>
      </c>
      <c r="Q264" s="42">
        <v>0.2971000034400908</v>
      </c>
      <c r="R264" s="42">
        <v>0.98928755719150985</v>
      </c>
      <c r="S264" s="39">
        <v>7</v>
      </c>
      <c r="T264" s="39" t="s">
        <v>93</v>
      </c>
    </row>
    <row r="265" spans="1:20" x14ac:dyDescent="0.25">
      <c r="A265" s="38">
        <v>22</v>
      </c>
      <c r="B265" s="38">
        <v>6</v>
      </c>
      <c r="C265" s="38">
        <v>99</v>
      </c>
      <c r="D265" s="38">
        <v>51</v>
      </c>
      <c r="E265" s="38" t="s">
        <v>483</v>
      </c>
      <c r="F265" s="9" t="s">
        <v>13</v>
      </c>
      <c r="G265" s="45" t="s">
        <v>926</v>
      </c>
      <c r="H265" s="45" t="s">
        <v>927</v>
      </c>
      <c r="I265" s="38">
        <v>14</v>
      </c>
      <c r="J265" s="38"/>
      <c r="K265" s="40">
        <v>42736</v>
      </c>
      <c r="L265" s="40">
        <v>43070</v>
      </c>
      <c r="M265" s="41">
        <v>86.384</v>
      </c>
      <c r="N265" s="41">
        <v>1849.192</v>
      </c>
      <c r="O265" s="41">
        <v>86.384</v>
      </c>
      <c r="P265" s="41">
        <v>86.384</v>
      </c>
      <c r="Q265" s="42">
        <v>0.99555473235784409</v>
      </c>
      <c r="R265" s="42">
        <v>0.99555473235784409</v>
      </c>
      <c r="S265" s="39">
        <v>6</v>
      </c>
      <c r="T265" s="39" t="s">
        <v>485</v>
      </c>
    </row>
    <row r="266" spans="1:20" x14ac:dyDescent="0.25">
      <c r="A266" s="38">
        <v>22</v>
      </c>
      <c r="B266" s="38">
        <v>6</v>
      </c>
      <c r="C266" s="38">
        <v>14</v>
      </c>
      <c r="D266" s="38">
        <v>51</v>
      </c>
      <c r="E266" s="38" t="s">
        <v>622</v>
      </c>
      <c r="F266" s="39" t="s">
        <v>118</v>
      </c>
      <c r="G266" s="38" t="s">
        <v>634</v>
      </c>
      <c r="H266" s="38" t="s">
        <v>635</v>
      </c>
      <c r="I266" s="38">
        <v>8</v>
      </c>
      <c r="J266" s="38">
        <v>37</v>
      </c>
      <c r="K266" s="40">
        <v>40011</v>
      </c>
      <c r="L266" s="40">
        <v>41623.0798</v>
      </c>
      <c r="M266" s="41">
        <v>8777</v>
      </c>
      <c r="N266" s="41">
        <v>0</v>
      </c>
      <c r="O266" s="41">
        <v>1E-3</v>
      </c>
      <c r="P266" s="41">
        <v>0</v>
      </c>
      <c r="Q266" s="42">
        <v>0</v>
      </c>
      <c r="R266" s="42">
        <v>1</v>
      </c>
      <c r="S266" s="39">
        <v>7</v>
      </c>
      <c r="T266" s="39"/>
    </row>
    <row r="267" spans="1:20" x14ac:dyDescent="0.25">
      <c r="A267" s="38">
        <v>22</v>
      </c>
      <c r="B267" s="38">
        <v>6</v>
      </c>
      <c r="C267" s="38">
        <v>16</v>
      </c>
      <c r="D267" s="38">
        <v>51</v>
      </c>
      <c r="E267" s="38" t="s">
        <v>622</v>
      </c>
      <c r="F267" s="39" t="s">
        <v>118</v>
      </c>
      <c r="G267" s="38" t="s">
        <v>636</v>
      </c>
      <c r="H267" s="38" t="s">
        <v>637</v>
      </c>
      <c r="I267" s="38">
        <v>8</v>
      </c>
      <c r="J267" s="38">
        <v>80</v>
      </c>
      <c r="K267" s="40">
        <v>39421</v>
      </c>
      <c r="L267" s="40">
        <v>39877.248999999996</v>
      </c>
      <c r="M267" s="41">
        <v>14630</v>
      </c>
      <c r="N267" s="41">
        <v>0</v>
      </c>
      <c r="O267" s="41">
        <v>1E-3</v>
      </c>
      <c r="P267" s="41">
        <v>0</v>
      </c>
      <c r="Q267" s="42">
        <v>0</v>
      </c>
      <c r="R267" s="42">
        <v>1</v>
      </c>
      <c r="S267" s="39">
        <v>8</v>
      </c>
      <c r="T267" s="39"/>
    </row>
    <row r="268" spans="1:20" x14ac:dyDescent="0.25">
      <c r="A268" s="38">
        <v>22</v>
      </c>
      <c r="B268" s="38">
        <v>6</v>
      </c>
      <c r="C268" s="38">
        <v>4</v>
      </c>
      <c r="D268" s="38">
        <v>51</v>
      </c>
      <c r="E268" s="38" t="s">
        <v>207</v>
      </c>
      <c r="F268" s="9" t="s">
        <v>58</v>
      </c>
      <c r="G268" s="10" t="s">
        <v>1337</v>
      </c>
      <c r="H268" s="10" t="s">
        <v>217</v>
      </c>
      <c r="I268" s="38">
        <v>8</v>
      </c>
      <c r="J268" s="38">
        <v>180</v>
      </c>
      <c r="K268" s="40">
        <v>42186</v>
      </c>
      <c r="L268" s="40">
        <v>43098.498</v>
      </c>
      <c r="M268" s="41">
        <v>31826</v>
      </c>
      <c r="N268" s="41">
        <v>0</v>
      </c>
      <c r="O268" s="41">
        <v>16826.589</v>
      </c>
      <c r="P268" s="41">
        <v>16826.588</v>
      </c>
      <c r="Q268" s="42">
        <v>0.51040030164016836</v>
      </c>
      <c r="R268" s="42">
        <v>1.0087349965437065</v>
      </c>
      <c r="S268" s="39">
        <v>6</v>
      </c>
      <c r="T268" s="39"/>
    </row>
    <row r="269" spans="1:20" ht="15" x14ac:dyDescent="0.3">
      <c r="G269" s="49" t="s">
        <v>928</v>
      </c>
      <c r="M269" s="43">
        <f>SUM(M256:M268)</f>
        <v>719136.38399999996</v>
      </c>
      <c r="N269" s="43">
        <f t="shared" ref="N269:P269" si="16">SUM(N256:N268)</f>
        <v>101324.35699999999</v>
      </c>
      <c r="O269" s="43">
        <f t="shared" si="16"/>
        <v>239566.81299999997</v>
      </c>
      <c r="P269" s="43">
        <f t="shared" si="16"/>
        <v>239210.00399999999</v>
      </c>
    </row>
    <row r="271" spans="1:20" ht="15" x14ac:dyDescent="0.3">
      <c r="G271" s="34" t="s">
        <v>1335</v>
      </c>
    </row>
    <row r="272" spans="1:20" ht="27" x14ac:dyDescent="0.25">
      <c r="A272" s="45">
        <v>22</v>
      </c>
      <c r="B272" s="45">
        <v>7</v>
      </c>
      <c r="C272" s="45">
        <v>3</v>
      </c>
      <c r="D272" s="45">
        <v>59</v>
      </c>
      <c r="E272" s="45" t="s">
        <v>5</v>
      </c>
      <c r="F272" s="44">
        <v>188</v>
      </c>
      <c r="G272" s="38" t="s">
        <v>1395</v>
      </c>
      <c r="H272" s="38" t="s">
        <v>1394</v>
      </c>
      <c r="I272" s="38">
        <v>5</v>
      </c>
      <c r="J272" s="38">
        <v>63</v>
      </c>
      <c r="K272" s="40">
        <v>38204</v>
      </c>
      <c r="L272" s="40">
        <v>38533</v>
      </c>
      <c r="M272" s="41">
        <v>18002.478999999999</v>
      </c>
      <c r="N272" s="41">
        <v>0</v>
      </c>
      <c r="O272" s="41">
        <v>118.459</v>
      </c>
      <c r="P272" s="41">
        <v>0</v>
      </c>
      <c r="Q272" s="42">
        <v>0</v>
      </c>
      <c r="R272" s="42">
        <v>1</v>
      </c>
      <c r="S272" s="39">
        <v>7</v>
      </c>
      <c r="T272" s="39"/>
    </row>
    <row r="273" spans="1:20" x14ac:dyDescent="0.25">
      <c r="A273" s="38">
        <v>22</v>
      </c>
      <c r="B273" s="38">
        <v>7</v>
      </c>
      <c r="C273" s="38">
        <v>1</v>
      </c>
      <c r="D273" s="38">
        <v>51</v>
      </c>
      <c r="E273" s="38" t="s">
        <v>5</v>
      </c>
      <c r="F273" s="39" t="s">
        <v>19</v>
      </c>
      <c r="G273" s="38" t="s">
        <v>1390</v>
      </c>
      <c r="H273" s="38" t="s">
        <v>1385</v>
      </c>
      <c r="I273" s="38">
        <v>5</v>
      </c>
      <c r="J273" s="38">
        <v>57.4</v>
      </c>
      <c r="K273" s="40">
        <v>38183</v>
      </c>
      <c r="L273" s="40">
        <v>38365.499600000003</v>
      </c>
      <c r="M273" s="41">
        <v>8715</v>
      </c>
      <c r="N273" s="41">
        <v>0</v>
      </c>
      <c r="O273" s="41">
        <v>1E-3</v>
      </c>
      <c r="P273" s="41">
        <v>0</v>
      </c>
      <c r="Q273" s="42">
        <v>0</v>
      </c>
      <c r="R273" s="42">
        <v>1</v>
      </c>
      <c r="S273" s="39">
        <v>8</v>
      </c>
      <c r="T273" s="39"/>
    </row>
    <row r="274" spans="1:20" x14ac:dyDescent="0.25">
      <c r="A274" s="38">
        <v>22</v>
      </c>
      <c r="B274" s="38">
        <v>7</v>
      </c>
      <c r="C274" s="38">
        <v>2</v>
      </c>
      <c r="D274" s="38">
        <v>53</v>
      </c>
      <c r="E274" s="38" t="s">
        <v>5</v>
      </c>
      <c r="F274" s="39" t="s">
        <v>21</v>
      </c>
      <c r="G274" s="38" t="s">
        <v>1391</v>
      </c>
      <c r="H274" s="38" t="s">
        <v>1386</v>
      </c>
      <c r="I274" s="38">
        <v>5</v>
      </c>
      <c r="J274" s="38">
        <v>33</v>
      </c>
      <c r="K274" s="40">
        <v>38264</v>
      </c>
      <c r="L274" s="40">
        <v>39024.415000000001</v>
      </c>
      <c r="M274" s="41">
        <v>18378</v>
      </c>
      <c r="N274" s="41">
        <v>0</v>
      </c>
      <c r="O274" s="41">
        <v>5.2229999999999999</v>
      </c>
      <c r="P274" s="41">
        <v>5.2220000000000004</v>
      </c>
      <c r="Q274" s="42">
        <v>0</v>
      </c>
      <c r="R274" s="42">
        <v>1</v>
      </c>
      <c r="S274" s="39">
        <v>8</v>
      </c>
      <c r="T274" s="39"/>
    </row>
    <row r="275" spans="1:20" x14ac:dyDescent="0.25">
      <c r="A275" s="38">
        <v>22</v>
      </c>
      <c r="B275" s="38">
        <v>7</v>
      </c>
      <c r="C275" s="38">
        <v>3</v>
      </c>
      <c r="D275" s="38">
        <v>52</v>
      </c>
      <c r="E275" s="38" t="s">
        <v>622</v>
      </c>
      <c r="F275" s="39" t="s">
        <v>83</v>
      </c>
      <c r="G275" s="38" t="s">
        <v>1392</v>
      </c>
      <c r="H275" s="38" t="s">
        <v>1387</v>
      </c>
      <c r="I275" s="38">
        <v>5</v>
      </c>
      <c r="J275" s="38">
        <v>90</v>
      </c>
      <c r="K275" s="40">
        <v>38191</v>
      </c>
      <c r="L275" s="40">
        <v>39073.081400000003</v>
      </c>
      <c r="M275" s="41">
        <v>46473</v>
      </c>
      <c r="N275" s="41">
        <v>0</v>
      </c>
      <c r="O275" s="41">
        <v>1E-3</v>
      </c>
      <c r="P275" s="41">
        <v>0</v>
      </c>
      <c r="Q275" s="42">
        <v>0</v>
      </c>
      <c r="R275" s="42">
        <v>1</v>
      </c>
      <c r="S275" s="39">
        <v>8</v>
      </c>
      <c r="T275" s="39"/>
    </row>
    <row r="276" spans="1:20" x14ac:dyDescent="0.25">
      <c r="A276" s="38">
        <v>22</v>
      </c>
      <c r="B276" s="38">
        <v>7</v>
      </c>
      <c r="C276" s="38">
        <v>13</v>
      </c>
      <c r="D276" s="38">
        <v>51</v>
      </c>
      <c r="E276" s="38" t="s">
        <v>622</v>
      </c>
      <c r="F276" s="39" t="s">
        <v>118</v>
      </c>
      <c r="G276" s="38" t="s">
        <v>1393</v>
      </c>
      <c r="H276" s="38" t="s">
        <v>1388</v>
      </c>
      <c r="I276" s="38">
        <v>5</v>
      </c>
      <c r="J276" s="38">
        <v>65</v>
      </c>
      <c r="K276" s="40">
        <v>38756</v>
      </c>
      <c r="L276" s="40">
        <v>39638.081399999995</v>
      </c>
      <c r="M276" s="41">
        <v>38654</v>
      </c>
      <c r="N276" s="41">
        <v>0</v>
      </c>
      <c r="O276" s="41">
        <v>1E-3</v>
      </c>
      <c r="P276" s="41">
        <v>0</v>
      </c>
      <c r="Q276" s="42">
        <v>0</v>
      </c>
      <c r="R276" s="42">
        <v>1</v>
      </c>
      <c r="S276" s="39">
        <v>8</v>
      </c>
      <c r="T276" s="39"/>
    </row>
    <row r="277" spans="1:20" x14ac:dyDescent="0.25">
      <c r="A277" s="38">
        <v>22</v>
      </c>
      <c r="B277" s="38">
        <v>7</v>
      </c>
      <c r="C277" s="38">
        <v>16</v>
      </c>
      <c r="D277" s="38">
        <v>60</v>
      </c>
      <c r="E277" s="38" t="s">
        <v>622</v>
      </c>
      <c r="F277" s="39" t="s">
        <v>118</v>
      </c>
      <c r="G277" s="38" t="s">
        <v>638</v>
      </c>
      <c r="H277" s="38" t="s">
        <v>1389</v>
      </c>
      <c r="I277" s="38">
        <v>5</v>
      </c>
      <c r="J277" s="38">
        <v>28</v>
      </c>
      <c r="K277" s="40">
        <v>38790</v>
      </c>
      <c r="L277" s="40">
        <v>39580.831600000005</v>
      </c>
      <c r="M277" s="41">
        <v>26512</v>
      </c>
      <c r="N277" s="41">
        <v>0</v>
      </c>
      <c r="O277" s="41">
        <v>1E-3</v>
      </c>
      <c r="P277" s="41">
        <v>0</v>
      </c>
      <c r="Q277" s="42">
        <v>0</v>
      </c>
      <c r="R277" s="42">
        <v>1</v>
      </c>
      <c r="S277" s="39">
        <v>8</v>
      </c>
      <c r="T277" s="39"/>
    </row>
    <row r="278" spans="1:20" ht="15" x14ac:dyDescent="0.3">
      <c r="G278" s="34" t="s">
        <v>1464</v>
      </c>
      <c r="M278" s="43">
        <f>SUM(M272:M277)</f>
        <v>156734.47899999999</v>
      </c>
      <c r="N278" s="43">
        <f t="shared" ref="N278:P278" si="17">SUM(N272:N277)</f>
        <v>0</v>
      </c>
      <c r="O278" s="43">
        <f t="shared" si="17"/>
        <v>123.68600000000002</v>
      </c>
      <c r="P278" s="43">
        <f t="shared" si="17"/>
        <v>5.2220000000000004</v>
      </c>
    </row>
    <row r="280" spans="1:20" ht="15" x14ac:dyDescent="0.3">
      <c r="G280" s="49" t="s">
        <v>929</v>
      </c>
    </row>
    <row r="281" spans="1:20" x14ac:dyDescent="0.25">
      <c r="A281" s="38">
        <v>22</v>
      </c>
      <c r="B281" s="38">
        <v>9</v>
      </c>
      <c r="C281" s="38">
        <v>67</v>
      </c>
      <c r="D281" s="38">
        <v>51</v>
      </c>
      <c r="E281" s="38" t="s">
        <v>115</v>
      </c>
      <c r="F281" s="9" t="s">
        <v>120</v>
      </c>
      <c r="G281" s="45" t="s">
        <v>124</v>
      </c>
      <c r="H281" s="45" t="s">
        <v>941</v>
      </c>
      <c r="I281" s="38">
        <v>5</v>
      </c>
      <c r="J281" s="38">
        <v>2.5</v>
      </c>
      <c r="K281" s="40">
        <v>40112</v>
      </c>
      <c r="L281" s="40">
        <v>43549.075800000006</v>
      </c>
      <c r="M281" s="41">
        <v>908913</v>
      </c>
      <c r="N281" s="41">
        <v>189570.649</v>
      </c>
      <c r="O281" s="41">
        <v>1900.7539999999999</v>
      </c>
      <c r="P281" s="41">
        <v>1900.752</v>
      </c>
      <c r="Q281" s="42">
        <v>4.354652205436604E-3</v>
      </c>
      <c r="R281" s="42">
        <v>0.12532002512891774</v>
      </c>
      <c r="S281" s="39">
        <v>6</v>
      </c>
      <c r="T281" s="39"/>
    </row>
    <row r="282" spans="1:20" x14ac:dyDescent="0.25">
      <c r="A282" s="38">
        <v>22</v>
      </c>
      <c r="B282" s="38">
        <v>9</v>
      </c>
      <c r="C282" s="38">
        <v>70</v>
      </c>
      <c r="D282" s="38">
        <v>51</v>
      </c>
      <c r="E282" s="38" t="s">
        <v>133</v>
      </c>
      <c r="F282" s="9" t="s">
        <v>6</v>
      </c>
      <c r="G282" s="45" t="s">
        <v>942</v>
      </c>
      <c r="H282" s="45" t="s">
        <v>943</v>
      </c>
      <c r="I282" s="38">
        <v>5</v>
      </c>
      <c r="J282" s="38">
        <v>0</v>
      </c>
      <c r="K282" s="40">
        <v>40896</v>
      </c>
      <c r="L282" s="40">
        <v>43329.328000000001</v>
      </c>
      <c r="M282" s="41">
        <v>408613</v>
      </c>
      <c r="N282" s="41">
        <v>252.80799999999999</v>
      </c>
      <c r="O282" s="41">
        <v>44985.114999999998</v>
      </c>
      <c r="P282" s="41">
        <v>44985.112000000001</v>
      </c>
      <c r="Q282" s="42">
        <v>8.2317498464317088E-2</v>
      </c>
      <c r="R282" s="42">
        <v>0.73144270985015158</v>
      </c>
      <c r="S282" s="39">
        <v>6</v>
      </c>
      <c r="T282" s="39"/>
    </row>
    <row r="283" spans="1:20" x14ac:dyDescent="0.25">
      <c r="A283" s="38">
        <v>22</v>
      </c>
      <c r="B283" s="38">
        <v>9</v>
      </c>
      <c r="C283" s="38">
        <v>5</v>
      </c>
      <c r="D283" s="38">
        <v>52</v>
      </c>
      <c r="E283" s="38" t="s">
        <v>590</v>
      </c>
      <c r="F283" s="9" t="s">
        <v>33</v>
      </c>
      <c r="G283" s="45" t="s">
        <v>930</v>
      </c>
      <c r="H283" s="45" t="s">
        <v>932</v>
      </c>
      <c r="I283" s="38">
        <v>5</v>
      </c>
      <c r="J283" s="38">
        <v>115.3</v>
      </c>
      <c r="K283" s="40">
        <v>41365</v>
      </c>
      <c r="L283" s="40">
        <v>43007.496399999996</v>
      </c>
      <c r="M283" s="41">
        <v>1195444</v>
      </c>
      <c r="N283" s="41">
        <v>177732.49400000001</v>
      </c>
      <c r="O283" s="41">
        <v>475131.71399999998</v>
      </c>
      <c r="P283" s="41">
        <v>499305.429</v>
      </c>
      <c r="Q283" s="42">
        <v>0.35980020812350894</v>
      </c>
      <c r="R283" s="42">
        <v>0.81975985491583048</v>
      </c>
      <c r="S283" s="39">
        <v>7</v>
      </c>
      <c r="T283" s="39"/>
    </row>
    <row r="284" spans="1:20" x14ac:dyDescent="0.25">
      <c r="A284" s="38">
        <v>22</v>
      </c>
      <c r="B284" s="38">
        <v>9</v>
      </c>
      <c r="C284" s="38">
        <v>29</v>
      </c>
      <c r="D284" s="38">
        <v>53</v>
      </c>
      <c r="E284" s="38" t="s">
        <v>115</v>
      </c>
      <c r="F284" s="9" t="s">
        <v>120</v>
      </c>
      <c r="G284" s="10" t="s">
        <v>122</v>
      </c>
      <c r="H284" s="10" t="s">
        <v>123</v>
      </c>
      <c r="I284" s="38">
        <v>8</v>
      </c>
      <c r="J284" s="38">
        <v>56.9</v>
      </c>
      <c r="K284" s="40">
        <v>41333</v>
      </c>
      <c r="L284" s="40">
        <v>43188.412599999996</v>
      </c>
      <c r="M284" s="41">
        <v>484116</v>
      </c>
      <c r="N284" s="41">
        <v>0</v>
      </c>
      <c r="O284" s="41">
        <v>0</v>
      </c>
      <c r="P284" s="41">
        <v>45556.572</v>
      </c>
      <c r="Q284" s="42">
        <v>0.12984697882325724</v>
      </c>
      <c r="R284" s="42">
        <v>0.89185443158251332</v>
      </c>
      <c r="S284" s="39">
        <v>6</v>
      </c>
      <c r="T284" s="39"/>
    </row>
    <row r="285" spans="1:20" x14ac:dyDescent="0.25">
      <c r="A285" s="38">
        <v>22</v>
      </c>
      <c r="B285" s="38">
        <v>9</v>
      </c>
      <c r="C285" s="38">
        <v>29</v>
      </c>
      <c r="D285" s="38">
        <v>56</v>
      </c>
      <c r="E285" s="38" t="s">
        <v>281</v>
      </c>
      <c r="F285" s="39">
        <v>16</v>
      </c>
      <c r="G285" s="38" t="s">
        <v>1397</v>
      </c>
      <c r="H285" s="38" t="s">
        <v>1396</v>
      </c>
      <c r="I285" s="38">
        <v>8</v>
      </c>
      <c r="J285" s="38">
        <v>44</v>
      </c>
      <c r="K285" s="40">
        <v>41820</v>
      </c>
      <c r="L285" s="40">
        <v>42610</v>
      </c>
      <c r="M285" s="41">
        <v>374133</v>
      </c>
      <c r="N285" s="41">
        <v>0</v>
      </c>
      <c r="O285" s="41">
        <v>0</v>
      </c>
      <c r="P285" s="41">
        <v>0</v>
      </c>
      <c r="Q285" s="42">
        <v>0</v>
      </c>
      <c r="R285" s="42">
        <v>0.93</v>
      </c>
      <c r="S285" s="39">
        <v>7</v>
      </c>
      <c r="T285" s="39"/>
    </row>
    <row r="286" spans="1:20" x14ac:dyDescent="0.25">
      <c r="A286" s="38">
        <v>22</v>
      </c>
      <c r="B286" s="38">
        <v>9</v>
      </c>
      <c r="C286" s="38">
        <v>29</v>
      </c>
      <c r="D286" s="38">
        <v>52</v>
      </c>
      <c r="E286" s="38" t="s">
        <v>115</v>
      </c>
      <c r="F286" s="9" t="s">
        <v>120</v>
      </c>
      <c r="G286" s="45" t="s">
        <v>936</v>
      </c>
      <c r="H286" s="45" t="s">
        <v>938</v>
      </c>
      <c r="I286" s="38">
        <v>8</v>
      </c>
      <c r="J286" s="38">
        <v>41.15</v>
      </c>
      <c r="K286" s="40">
        <v>41333</v>
      </c>
      <c r="L286" s="40">
        <v>43127.579399999995</v>
      </c>
      <c r="M286" s="41">
        <v>418371</v>
      </c>
      <c r="N286" s="41">
        <v>28634.656999999999</v>
      </c>
      <c r="O286" s="41">
        <v>28634.656999999999</v>
      </c>
      <c r="P286" s="41">
        <v>76790.592999999993</v>
      </c>
      <c r="Q286" s="42">
        <v>0.12966003857819974</v>
      </c>
      <c r="R286" s="42">
        <v>0.93790439585917762</v>
      </c>
      <c r="S286" s="39">
        <v>6</v>
      </c>
      <c r="T286" s="39" t="s">
        <v>60</v>
      </c>
    </row>
    <row r="287" spans="1:20" ht="27" x14ac:dyDescent="0.25">
      <c r="A287" s="38">
        <v>22</v>
      </c>
      <c r="B287" s="38">
        <v>9</v>
      </c>
      <c r="C287" s="38">
        <v>5</v>
      </c>
      <c r="D287" s="38">
        <v>51</v>
      </c>
      <c r="E287" s="38" t="s">
        <v>590</v>
      </c>
      <c r="F287" s="9" t="s">
        <v>33</v>
      </c>
      <c r="G287" s="45" t="s">
        <v>930</v>
      </c>
      <c r="H287" s="45" t="s">
        <v>931</v>
      </c>
      <c r="I287" s="38">
        <v>5</v>
      </c>
      <c r="J287" s="38">
        <v>76.81</v>
      </c>
      <c r="K287" s="40">
        <v>41365</v>
      </c>
      <c r="L287" s="40">
        <v>42977.0798</v>
      </c>
      <c r="M287" s="41">
        <v>457671</v>
      </c>
      <c r="N287" s="41">
        <v>133985.185</v>
      </c>
      <c r="O287" s="41">
        <v>140596.177</v>
      </c>
      <c r="P287" s="41">
        <v>114618.67</v>
      </c>
      <c r="Q287" s="42">
        <v>0.43377010996982551</v>
      </c>
      <c r="R287" s="42">
        <v>0.95798947278722046</v>
      </c>
      <c r="S287" s="39">
        <v>7</v>
      </c>
      <c r="T287" s="39"/>
    </row>
    <row r="288" spans="1:20" ht="27" x14ac:dyDescent="0.25">
      <c r="A288" s="38">
        <v>22</v>
      </c>
      <c r="B288" s="38">
        <v>9</v>
      </c>
      <c r="C288" s="38">
        <v>9</v>
      </c>
      <c r="D288" s="38">
        <v>52</v>
      </c>
      <c r="E288" s="38" t="s">
        <v>530</v>
      </c>
      <c r="F288" s="9" t="s">
        <v>538</v>
      </c>
      <c r="G288" s="45" t="s">
        <v>542</v>
      </c>
      <c r="H288" s="45" t="s">
        <v>934</v>
      </c>
      <c r="I288" s="38">
        <v>8</v>
      </c>
      <c r="J288" s="38">
        <v>4.5</v>
      </c>
      <c r="K288" s="40">
        <v>41593</v>
      </c>
      <c r="L288" s="40">
        <v>42961.746999999996</v>
      </c>
      <c r="M288" s="41">
        <v>221630</v>
      </c>
      <c r="N288" s="41">
        <v>90693.659</v>
      </c>
      <c r="O288" s="41">
        <v>127648.57</v>
      </c>
      <c r="P288" s="41">
        <v>127648.569</v>
      </c>
      <c r="Q288" s="42">
        <v>0.42499210395704551</v>
      </c>
      <c r="R288" s="42">
        <v>0.96786536118756483</v>
      </c>
      <c r="S288" s="39">
        <v>7</v>
      </c>
      <c r="T288" s="39"/>
    </row>
    <row r="289" spans="1:20" x14ac:dyDescent="0.25">
      <c r="A289" s="38">
        <v>22</v>
      </c>
      <c r="B289" s="38">
        <v>9</v>
      </c>
      <c r="C289" s="38">
        <v>7</v>
      </c>
      <c r="D289" s="38">
        <v>51</v>
      </c>
      <c r="E289" s="38" t="s">
        <v>530</v>
      </c>
      <c r="F289" s="9" t="s">
        <v>540</v>
      </c>
      <c r="G289" s="45" t="s">
        <v>541</v>
      </c>
      <c r="H289" s="45" t="s">
        <v>933</v>
      </c>
      <c r="I289" s="38">
        <v>8</v>
      </c>
      <c r="J289" s="38">
        <v>20.56</v>
      </c>
      <c r="K289" s="40">
        <v>39630</v>
      </c>
      <c r="L289" s="40">
        <v>43100</v>
      </c>
      <c r="M289" s="41">
        <v>958299</v>
      </c>
      <c r="N289" s="41">
        <v>146539.00099999999</v>
      </c>
      <c r="O289" s="41">
        <v>279561.38699999999</v>
      </c>
      <c r="P289" s="41">
        <v>279561.38299999997</v>
      </c>
      <c r="Q289" s="42">
        <v>0.2260369675852735</v>
      </c>
      <c r="R289" s="42">
        <v>0.96857035225957655</v>
      </c>
      <c r="S289" s="39">
        <v>6</v>
      </c>
      <c r="T289" s="39"/>
    </row>
    <row r="290" spans="1:20" x14ac:dyDescent="0.25">
      <c r="A290" s="38">
        <v>22</v>
      </c>
      <c r="B290" s="38">
        <v>9</v>
      </c>
      <c r="C290" s="38">
        <v>22</v>
      </c>
      <c r="D290" s="38">
        <v>51</v>
      </c>
      <c r="E290" s="38" t="s">
        <v>686</v>
      </c>
      <c r="F290" s="9" t="s">
        <v>98</v>
      </c>
      <c r="G290" s="45" t="s">
        <v>693</v>
      </c>
      <c r="H290" s="45" t="s">
        <v>935</v>
      </c>
      <c r="I290" s="38">
        <v>8</v>
      </c>
      <c r="J290" s="38">
        <v>9.5</v>
      </c>
      <c r="K290" s="40">
        <v>40827</v>
      </c>
      <c r="L290" s="40">
        <v>42256.580200000004</v>
      </c>
      <c r="M290" s="41">
        <v>308099</v>
      </c>
      <c r="N290" s="41">
        <v>599.89499999999998</v>
      </c>
      <c r="O290" s="41">
        <v>2678.1750000000002</v>
      </c>
      <c r="P290" s="41">
        <v>2678.174</v>
      </c>
      <c r="Q290" s="42">
        <v>0</v>
      </c>
      <c r="R290" s="42">
        <v>0.9850762254989468</v>
      </c>
      <c r="S290" s="39">
        <v>8</v>
      </c>
      <c r="T290" s="39"/>
    </row>
    <row r="291" spans="1:20" x14ac:dyDescent="0.25">
      <c r="A291" s="38">
        <v>22</v>
      </c>
      <c r="B291" s="38">
        <v>9</v>
      </c>
      <c r="C291" s="38">
        <v>79</v>
      </c>
      <c r="D291" s="38">
        <v>51</v>
      </c>
      <c r="E291" s="38" t="s">
        <v>173</v>
      </c>
      <c r="F291" s="39" t="s">
        <v>98</v>
      </c>
      <c r="G291" s="38" t="s">
        <v>180</v>
      </c>
      <c r="H291" s="38" t="s">
        <v>13</v>
      </c>
      <c r="I291" s="38">
        <v>8</v>
      </c>
      <c r="J291" s="38">
        <v>0.3</v>
      </c>
      <c r="K291" s="40">
        <v>38961</v>
      </c>
      <c r="L291" s="40">
        <v>40055.997600000002</v>
      </c>
      <c r="M291" s="41">
        <v>5012</v>
      </c>
      <c r="N291" s="41">
        <v>0</v>
      </c>
      <c r="O291" s="41">
        <v>698.096</v>
      </c>
      <c r="P291" s="41">
        <v>698.09500000000003</v>
      </c>
      <c r="Q291" s="42">
        <v>0</v>
      </c>
      <c r="R291" s="42">
        <v>0.98623304070231443</v>
      </c>
      <c r="S291" s="39">
        <v>8</v>
      </c>
      <c r="T291" s="39"/>
    </row>
    <row r="292" spans="1:20" x14ac:dyDescent="0.25">
      <c r="A292" s="38">
        <v>22</v>
      </c>
      <c r="B292" s="38">
        <v>9</v>
      </c>
      <c r="C292" s="38">
        <v>29</v>
      </c>
      <c r="D292" s="38">
        <v>57</v>
      </c>
      <c r="E292" s="38" t="s">
        <v>530</v>
      </c>
      <c r="F292" s="9" t="s">
        <v>120</v>
      </c>
      <c r="G292" s="45" t="s">
        <v>939</v>
      </c>
      <c r="H292" s="45" t="s">
        <v>940</v>
      </c>
      <c r="I292" s="38">
        <v>8</v>
      </c>
      <c r="J292" s="38">
        <v>48.38</v>
      </c>
      <c r="K292" s="40">
        <v>41848</v>
      </c>
      <c r="L292" s="40">
        <v>42912.580999999998</v>
      </c>
      <c r="M292" s="41">
        <v>551879</v>
      </c>
      <c r="N292" s="41">
        <v>72477.252999999997</v>
      </c>
      <c r="O292" s="41">
        <v>83188.557000000001</v>
      </c>
      <c r="P292" s="41">
        <v>189128.78400000001</v>
      </c>
      <c r="Q292" s="42">
        <v>0.25152252577104761</v>
      </c>
      <c r="R292" s="42">
        <v>0.99608791057460055</v>
      </c>
      <c r="S292" s="39">
        <v>7</v>
      </c>
      <c r="T292" s="39"/>
    </row>
    <row r="293" spans="1:20" x14ac:dyDescent="0.25">
      <c r="A293" s="38">
        <v>22</v>
      </c>
      <c r="B293" s="38">
        <v>9</v>
      </c>
      <c r="C293" s="38">
        <v>29</v>
      </c>
      <c r="D293" s="38">
        <v>51</v>
      </c>
      <c r="E293" s="38" t="s">
        <v>115</v>
      </c>
      <c r="F293" s="9" t="s">
        <v>120</v>
      </c>
      <c r="G293" s="45" t="s">
        <v>936</v>
      </c>
      <c r="H293" s="45" t="s">
        <v>937</v>
      </c>
      <c r="I293" s="38">
        <v>8</v>
      </c>
      <c r="J293" s="38">
        <v>40.18</v>
      </c>
      <c r="K293" s="40">
        <v>41333</v>
      </c>
      <c r="L293" s="40">
        <v>42945.0798</v>
      </c>
      <c r="M293" s="41">
        <v>426036</v>
      </c>
      <c r="N293" s="41">
        <v>14987.48</v>
      </c>
      <c r="O293" s="41">
        <v>245934.55300000001</v>
      </c>
      <c r="P293" s="41">
        <v>42175.553999999996</v>
      </c>
      <c r="Q293" s="42">
        <v>9.0694213634528537E-2</v>
      </c>
      <c r="R293" s="42">
        <v>0.99812222441296039</v>
      </c>
      <c r="S293" s="39">
        <v>7</v>
      </c>
      <c r="T293" s="39"/>
    </row>
    <row r="294" spans="1:20" x14ac:dyDescent="0.25">
      <c r="A294" s="38">
        <v>22</v>
      </c>
      <c r="B294" s="38">
        <v>9</v>
      </c>
      <c r="C294" s="38">
        <v>18</v>
      </c>
      <c r="D294" s="38">
        <v>51</v>
      </c>
      <c r="E294" s="38" t="s">
        <v>115</v>
      </c>
      <c r="F294" s="39" t="s">
        <v>120</v>
      </c>
      <c r="G294" s="38" t="s">
        <v>121</v>
      </c>
      <c r="H294" s="38" t="s">
        <v>13</v>
      </c>
      <c r="I294" s="38">
        <v>8</v>
      </c>
      <c r="J294" s="38">
        <v>5</v>
      </c>
      <c r="K294" s="40">
        <v>39295</v>
      </c>
      <c r="L294" s="40">
        <v>40329.164399999994</v>
      </c>
      <c r="M294" s="41">
        <v>69274</v>
      </c>
      <c r="N294" s="41">
        <v>0</v>
      </c>
      <c r="O294" s="41">
        <v>1E-3</v>
      </c>
      <c r="P294" s="41">
        <v>0</v>
      </c>
      <c r="Q294" s="42">
        <v>0</v>
      </c>
      <c r="R294" s="42">
        <v>0.99854202153766203</v>
      </c>
      <c r="S294" s="39">
        <v>8</v>
      </c>
      <c r="T294" s="39"/>
    </row>
    <row r="295" spans="1:20" x14ac:dyDescent="0.25">
      <c r="A295" s="38">
        <v>22</v>
      </c>
      <c r="B295" s="38">
        <v>9</v>
      </c>
      <c r="C295" s="38">
        <v>4</v>
      </c>
      <c r="D295" s="38">
        <v>51</v>
      </c>
      <c r="E295" s="38" t="s">
        <v>5</v>
      </c>
      <c r="F295" s="39" t="s">
        <v>1461</v>
      </c>
      <c r="G295" s="38" t="s">
        <v>1459</v>
      </c>
      <c r="H295" s="38" t="s">
        <v>1460</v>
      </c>
      <c r="I295" s="38">
        <v>8</v>
      </c>
      <c r="J295" s="38">
        <v>35.299999999999997</v>
      </c>
      <c r="K295" s="40">
        <v>39409</v>
      </c>
      <c r="L295" s="40">
        <v>41203</v>
      </c>
      <c r="M295" s="41">
        <v>137838</v>
      </c>
      <c r="N295" s="41">
        <v>0</v>
      </c>
      <c r="O295" s="41">
        <v>699.28800000000001</v>
      </c>
      <c r="P295" s="41">
        <v>0</v>
      </c>
      <c r="Q295" s="42">
        <v>0</v>
      </c>
      <c r="R295" s="42">
        <v>1</v>
      </c>
      <c r="S295" s="39">
        <v>8</v>
      </c>
      <c r="T295" s="39"/>
    </row>
    <row r="296" spans="1:20" ht="27" x14ac:dyDescent="0.25">
      <c r="A296" s="38">
        <v>22</v>
      </c>
      <c r="B296" s="38">
        <v>9</v>
      </c>
      <c r="C296" s="38">
        <v>34</v>
      </c>
      <c r="D296" s="38">
        <v>51</v>
      </c>
      <c r="E296" s="38" t="s">
        <v>133</v>
      </c>
      <c r="F296" s="39" t="s">
        <v>144</v>
      </c>
      <c r="G296" s="38" t="s">
        <v>145</v>
      </c>
      <c r="H296" s="38" t="s">
        <v>146</v>
      </c>
      <c r="I296" s="38">
        <v>8</v>
      </c>
      <c r="J296" s="38">
        <v>44.84</v>
      </c>
      <c r="K296" s="40">
        <v>38678</v>
      </c>
      <c r="L296" s="40">
        <v>39894.663999999997</v>
      </c>
      <c r="M296" s="41">
        <v>41831</v>
      </c>
      <c r="N296" s="41">
        <v>0</v>
      </c>
      <c r="O296" s="41">
        <v>82.296999999999997</v>
      </c>
      <c r="P296" s="41">
        <v>0</v>
      </c>
      <c r="Q296" s="42">
        <v>0</v>
      </c>
      <c r="R296" s="42">
        <v>1</v>
      </c>
      <c r="S296" s="39">
        <v>8</v>
      </c>
      <c r="T296" s="39"/>
    </row>
    <row r="297" spans="1:20" x14ac:dyDescent="0.25">
      <c r="A297" s="38">
        <v>22</v>
      </c>
      <c r="B297" s="38">
        <v>9</v>
      </c>
      <c r="C297" s="38">
        <v>60</v>
      </c>
      <c r="D297" s="38">
        <v>51</v>
      </c>
      <c r="E297" s="38" t="s">
        <v>5</v>
      </c>
      <c r="F297" s="39" t="s">
        <v>22</v>
      </c>
      <c r="G297" s="38" t="s">
        <v>23</v>
      </c>
      <c r="H297" s="38" t="s">
        <v>24</v>
      </c>
      <c r="I297" s="38">
        <v>8</v>
      </c>
      <c r="J297" s="38">
        <v>7.2</v>
      </c>
      <c r="K297" s="40">
        <v>38827</v>
      </c>
      <c r="L297" s="40">
        <v>39861.164399999994</v>
      </c>
      <c r="M297" s="41">
        <v>63677</v>
      </c>
      <c r="N297" s="41">
        <v>0</v>
      </c>
      <c r="O297" s="41">
        <v>174.53299999999999</v>
      </c>
      <c r="P297" s="41">
        <v>174.53299999999999</v>
      </c>
      <c r="Q297" s="42">
        <v>0</v>
      </c>
      <c r="R297" s="42">
        <v>1</v>
      </c>
      <c r="S297" s="39">
        <v>8</v>
      </c>
      <c r="T297" s="39"/>
    </row>
    <row r="298" spans="1:20" ht="27" x14ac:dyDescent="0.25">
      <c r="A298" s="38">
        <v>22</v>
      </c>
      <c r="B298" s="38">
        <v>9</v>
      </c>
      <c r="C298" s="38">
        <v>72</v>
      </c>
      <c r="D298" s="38">
        <v>51</v>
      </c>
      <c r="E298" s="38" t="s">
        <v>133</v>
      </c>
      <c r="F298" s="9" t="s">
        <v>147</v>
      </c>
      <c r="G298" s="10" t="s">
        <v>148</v>
      </c>
      <c r="H298" s="10" t="s">
        <v>149</v>
      </c>
      <c r="I298" s="38">
        <v>8</v>
      </c>
      <c r="J298" s="38">
        <v>31.98</v>
      </c>
      <c r="K298" s="40">
        <v>39149</v>
      </c>
      <c r="L298" s="40">
        <v>43039</v>
      </c>
      <c r="M298" s="41">
        <v>251871</v>
      </c>
      <c r="N298" s="41">
        <v>0</v>
      </c>
      <c r="O298" s="41">
        <v>98705.987999999998</v>
      </c>
      <c r="P298" s="41">
        <v>98705.986000000004</v>
      </c>
      <c r="Q298" s="42">
        <v>0.38155246137903925</v>
      </c>
      <c r="R298" s="42">
        <v>1.0000277920046372</v>
      </c>
      <c r="S298" s="39">
        <v>7</v>
      </c>
      <c r="T298" s="39" t="s">
        <v>93</v>
      </c>
    </row>
    <row r="299" spans="1:20" ht="15" x14ac:dyDescent="0.3">
      <c r="G299" s="49" t="s">
        <v>944</v>
      </c>
      <c r="M299" s="43">
        <f>SUM(M281:M298)</f>
        <v>7282707</v>
      </c>
      <c r="N299" s="43">
        <f t="shared" ref="N299:P299" si="18">SUM(N281:N298)</f>
        <v>855473.08100000001</v>
      </c>
      <c r="O299" s="43">
        <f t="shared" si="18"/>
        <v>1530619.8619999997</v>
      </c>
      <c r="P299" s="43">
        <f t="shared" si="18"/>
        <v>1523928.2060000002</v>
      </c>
    </row>
    <row r="301" spans="1:20" ht="15" x14ac:dyDescent="0.3">
      <c r="G301" s="49" t="s">
        <v>945</v>
      </c>
    </row>
    <row r="302" spans="1:20" x14ac:dyDescent="0.25">
      <c r="A302" s="38">
        <v>22</v>
      </c>
      <c r="B302" s="38">
        <v>10</v>
      </c>
      <c r="C302" s="38">
        <v>8</v>
      </c>
      <c r="D302" s="38">
        <v>54</v>
      </c>
      <c r="E302" s="38" t="s">
        <v>492</v>
      </c>
      <c r="F302" s="9" t="s">
        <v>300</v>
      </c>
      <c r="G302" s="45" t="s">
        <v>508</v>
      </c>
      <c r="H302" s="45" t="s">
        <v>948</v>
      </c>
      <c r="I302" s="38">
        <v>8</v>
      </c>
      <c r="J302" s="38">
        <v>22</v>
      </c>
      <c r="K302" s="40">
        <v>43160</v>
      </c>
      <c r="L302" s="40">
        <v>44254.997599999995</v>
      </c>
      <c r="M302" s="41">
        <v>733963</v>
      </c>
      <c r="N302" s="41">
        <v>206881.448</v>
      </c>
      <c r="O302" s="41">
        <v>24770.296999999999</v>
      </c>
      <c r="P302" s="41">
        <v>0</v>
      </c>
      <c r="Q302" s="42">
        <v>0</v>
      </c>
      <c r="R302" s="42">
        <v>0</v>
      </c>
      <c r="S302" s="39">
        <v>4</v>
      </c>
      <c r="T302" s="39"/>
    </row>
    <row r="303" spans="1:20" x14ac:dyDescent="0.25">
      <c r="A303" s="38">
        <v>22</v>
      </c>
      <c r="B303" s="38">
        <v>10</v>
      </c>
      <c r="C303" s="38">
        <v>8</v>
      </c>
      <c r="D303" s="38">
        <v>53</v>
      </c>
      <c r="E303" s="38" t="s">
        <v>492</v>
      </c>
      <c r="F303" s="9" t="s">
        <v>300</v>
      </c>
      <c r="G303" s="45" t="s">
        <v>509</v>
      </c>
      <c r="H303" s="45" t="s">
        <v>947</v>
      </c>
      <c r="I303" s="38">
        <v>8</v>
      </c>
      <c r="J303" s="38">
        <v>22</v>
      </c>
      <c r="K303" s="40">
        <v>40942</v>
      </c>
      <c r="L303" s="40">
        <v>43100</v>
      </c>
      <c r="M303" s="41">
        <v>885004</v>
      </c>
      <c r="N303" s="41">
        <v>336155.49</v>
      </c>
      <c r="O303" s="41">
        <v>5801.8710000000001</v>
      </c>
      <c r="P303" s="41">
        <v>9894.6170000000002</v>
      </c>
      <c r="Q303" s="42">
        <v>0</v>
      </c>
      <c r="R303" s="42">
        <v>0.16554614442420598</v>
      </c>
      <c r="S303" s="39">
        <v>14</v>
      </c>
      <c r="T303" s="39"/>
    </row>
    <row r="304" spans="1:20" x14ac:dyDescent="0.25">
      <c r="A304" s="38">
        <v>22</v>
      </c>
      <c r="B304" s="38">
        <v>10</v>
      </c>
      <c r="C304" s="38">
        <v>9</v>
      </c>
      <c r="D304" s="38">
        <v>52</v>
      </c>
      <c r="E304" s="38" t="s">
        <v>492</v>
      </c>
      <c r="F304" s="9" t="s">
        <v>498</v>
      </c>
      <c r="G304" s="45" t="s">
        <v>950</v>
      </c>
      <c r="H304" s="45" t="s">
        <v>951</v>
      </c>
      <c r="I304" s="38">
        <v>8</v>
      </c>
      <c r="J304" s="38">
        <v>32</v>
      </c>
      <c r="K304" s="40">
        <v>40837</v>
      </c>
      <c r="L304" s="40">
        <v>43148.661599999999</v>
      </c>
      <c r="M304" s="41">
        <v>686704</v>
      </c>
      <c r="N304" s="41">
        <v>442.63600000000002</v>
      </c>
      <c r="O304" s="41">
        <v>68867.502999999997</v>
      </c>
      <c r="P304" s="41">
        <v>68331.894</v>
      </c>
      <c r="Q304" s="42">
        <v>7.5001747477807038E-2</v>
      </c>
      <c r="R304" s="42">
        <v>0.34370849740208298</v>
      </c>
      <c r="S304" s="39">
        <v>6</v>
      </c>
      <c r="T304" s="39"/>
    </row>
    <row r="305" spans="1:20" ht="27" x14ac:dyDescent="0.25">
      <c r="A305" s="38">
        <v>22</v>
      </c>
      <c r="B305" s="38">
        <v>10</v>
      </c>
      <c r="C305" s="38">
        <v>8</v>
      </c>
      <c r="D305" s="38">
        <v>55</v>
      </c>
      <c r="E305" s="38" t="s">
        <v>492</v>
      </c>
      <c r="F305" s="9" t="s">
        <v>300</v>
      </c>
      <c r="G305" s="45" t="s">
        <v>508</v>
      </c>
      <c r="H305" s="45" t="s">
        <v>949</v>
      </c>
      <c r="I305" s="38">
        <v>8</v>
      </c>
      <c r="J305" s="38">
        <v>9.6999999999999993</v>
      </c>
      <c r="K305" s="40">
        <v>40809</v>
      </c>
      <c r="L305" s="40">
        <v>43272.744599999998</v>
      </c>
      <c r="M305" s="41">
        <v>1078827</v>
      </c>
      <c r="N305" s="41">
        <v>306853.71399999998</v>
      </c>
      <c r="O305" s="41">
        <v>278226.52600000001</v>
      </c>
      <c r="P305" s="41">
        <v>174368.226</v>
      </c>
      <c r="Q305" s="42">
        <v>0.13712763955666663</v>
      </c>
      <c r="R305" s="42">
        <v>0.35325311657939595</v>
      </c>
      <c r="S305" s="39">
        <v>6</v>
      </c>
      <c r="T305" s="39"/>
    </row>
    <row r="306" spans="1:20" x14ac:dyDescent="0.25">
      <c r="A306" s="38">
        <v>22</v>
      </c>
      <c r="B306" s="38">
        <v>10</v>
      </c>
      <c r="C306" s="38">
        <v>9</v>
      </c>
      <c r="D306" s="38">
        <v>53</v>
      </c>
      <c r="E306" s="38" t="s">
        <v>492</v>
      </c>
      <c r="F306" s="9" t="s">
        <v>498</v>
      </c>
      <c r="G306" s="45" t="s">
        <v>950</v>
      </c>
      <c r="H306" s="45" t="s">
        <v>952</v>
      </c>
      <c r="I306" s="38">
        <v>8</v>
      </c>
      <c r="J306" s="38">
        <v>11.4</v>
      </c>
      <c r="K306" s="40">
        <v>40837</v>
      </c>
      <c r="L306" s="40">
        <v>43239.911399999997</v>
      </c>
      <c r="M306" s="41">
        <v>163780</v>
      </c>
      <c r="N306" s="41">
        <v>14051.299000000001</v>
      </c>
      <c r="O306" s="41">
        <v>29027.599999999999</v>
      </c>
      <c r="P306" s="41">
        <v>5070.8969999999999</v>
      </c>
      <c r="Q306" s="42">
        <v>7.9875442666992313E-2</v>
      </c>
      <c r="R306" s="42">
        <v>0.59001099035291249</v>
      </c>
      <c r="S306" s="39">
        <v>6</v>
      </c>
      <c r="T306" s="39"/>
    </row>
    <row r="307" spans="1:20" x14ac:dyDescent="0.25">
      <c r="A307" s="38">
        <v>22</v>
      </c>
      <c r="B307" s="38">
        <v>10</v>
      </c>
      <c r="C307" s="38">
        <v>8</v>
      </c>
      <c r="D307" s="38">
        <v>52</v>
      </c>
      <c r="E307" s="38" t="s">
        <v>492</v>
      </c>
      <c r="F307" s="9" t="s">
        <v>300</v>
      </c>
      <c r="G307" s="45" t="s">
        <v>508</v>
      </c>
      <c r="H307" s="45" t="s">
        <v>946</v>
      </c>
      <c r="I307" s="38">
        <v>8</v>
      </c>
      <c r="J307" s="38">
        <v>21</v>
      </c>
      <c r="K307" s="40">
        <v>40787</v>
      </c>
      <c r="L307" s="40">
        <v>43281.161199999995</v>
      </c>
      <c r="M307" s="41">
        <v>1434505</v>
      </c>
      <c r="N307" s="41">
        <v>346105.69199999998</v>
      </c>
      <c r="O307" s="41">
        <v>249029.33199999999</v>
      </c>
      <c r="P307" s="41">
        <v>373565.18199999997</v>
      </c>
      <c r="Q307" s="42">
        <v>0.22436171362246907</v>
      </c>
      <c r="R307" s="42">
        <v>0.67097849083830308</v>
      </c>
      <c r="S307" s="39">
        <v>6</v>
      </c>
      <c r="T307" s="39"/>
    </row>
    <row r="308" spans="1:20" x14ac:dyDescent="0.25">
      <c r="A308" s="38">
        <v>22</v>
      </c>
      <c r="B308" s="38">
        <v>10</v>
      </c>
      <c r="C308" s="38">
        <v>63</v>
      </c>
      <c r="D308" s="38">
        <v>51</v>
      </c>
      <c r="E308" s="38" t="s">
        <v>431</v>
      </c>
      <c r="F308" s="9" t="s">
        <v>222</v>
      </c>
      <c r="G308" s="45" t="s">
        <v>958</v>
      </c>
      <c r="H308" s="45" t="s">
        <v>440</v>
      </c>
      <c r="I308" s="38">
        <v>8</v>
      </c>
      <c r="J308" s="38">
        <v>34.630000000000003</v>
      </c>
      <c r="K308" s="40">
        <v>40618</v>
      </c>
      <c r="L308" s="40">
        <v>43112.161199999995</v>
      </c>
      <c r="M308" s="41">
        <v>1279537</v>
      </c>
      <c r="N308" s="41">
        <v>129756.64</v>
      </c>
      <c r="O308" s="41">
        <v>292941.26799999998</v>
      </c>
      <c r="P308" s="41">
        <v>289808.516</v>
      </c>
      <c r="Q308" s="42">
        <v>0.22661322025076258</v>
      </c>
      <c r="R308" s="42">
        <v>0.77953353439564466</v>
      </c>
      <c r="S308" s="39">
        <v>6</v>
      </c>
      <c r="T308" s="39"/>
    </row>
    <row r="309" spans="1:20" x14ac:dyDescent="0.25">
      <c r="A309" s="38">
        <v>22</v>
      </c>
      <c r="B309" s="38">
        <v>10</v>
      </c>
      <c r="C309" s="38">
        <v>15</v>
      </c>
      <c r="D309" s="38">
        <v>51</v>
      </c>
      <c r="E309" s="38" t="s">
        <v>556</v>
      </c>
      <c r="F309" s="39" t="s">
        <v>566</v>
      </c>
      <c r="G309" s="38" t="s">
        <v>1401</v>
      </c>
      <c r="H309" s="38" t="s">
        <v>1402</v>
      </c>
      <c r="I309" s="38">
        <v>8</v>
      </c>
      <c r="J309" s="38">
        <v>25</v>
      </c>
      <c r="K309" s="40">
        <v>40009</v>
      </c>
      <c r="L309" s="40">
        <v>41925.245799999997</v>
      </c>
      <c r="M309" s="41">
        <v>454037</v>
      </c>
      <c r="N309" s="41">
        <v>0</v>
      </c>
      <c r="O309" s="41">
        <v>31071.691999999999</v>
      </c>
      <c r="P309" s="41">
        <v>31071.690999999999</v>
      </c>
      <c r="Q309" s="42">
        <v>0</v>
      </c>
      <c r="R309" s="42">
        <v>0.87646160995689781</v>
      </c>
      <c r="S309" s="39">
        <v>8</v>
      </c>
      <c r="T309" s="39"/>
    </row>
    <row r="310" spans="1:20" x14ac:dyDescent="0.25">
      <c r="A310" s="38">
        <v>22</v>
      </c>
      <c r="B310" s="38">
        <v>10</v>
      </c>
      <c r="C310" s="38">
        <v>31</v>
      </c>
      <c r="D310" s="38">
        <v>51</v>
      </c>
      <c r="E310" s="38" t="s">
        <v>686</v>
      </c>
      <c r="F310" s="9" t="s">
        <v>98</v>
      </c>
      <c r="G310" s="45" t="s">
        <v>955</v>
      </c>
      <c r="H310" s="45" t="s">
        <v>956</v>
      </c>
      <c r="I310" s="38">
        <v>8</v>
      </c>
      <c r="J310" s="38">
        <v>21</v>
      </c>
      <c r="K310" s="40">
        <v>39974</v>
      </c>
      <c r="L310" s="40">
        <v>42741.910600000003</v>
      </c>
      <c r="M310" s="41">
        <v>470976</v>
      </c>
      <c r="N310" s="41">
        <v>4214.6499999999996</v>
      </c>
      <c r="O310" s="41">
        <v>26195.272000000001</v>
      </c>
      <c r="P310" s="41">
        <v>26195.271000000001</v>
      </c>
      <c r="Q310" s="42">
        <v>1.5941364315803778E-2</v>
      </c>
      <c r="R310" s="42">
        <v>0.93868477374643289</v>
      </c>
      <c r="S310" s="39">
        <v>7</v>
      </c>
      <c r="T310" s="39"/>
    </row>
    <row r="311" spans="1:20" x14ac:dyDescent="0.25">
      <c r="A311" s="38">
        <v>22</v>
      </c>
      <c r="B311" s="38">
        <v>10</v>
      </c>
      <c r="C311" s="38">
        <v>24</v>
      </c>
      <c r="D311" s="38">
        <v>51</v>
      </c>
      <c r="E311" s="38" t="s">
        <v>622</v>
      </c>
      <c r="F311" s="9" t="s">
        <v>626</v>
      </c>
      <c r="G311" s="45" t="s">
        <v>953</v>
      </c>
      <c r="H311" s="45" t="s">
        <v>954</v>
      </c>
      <c r="I311" s="38">
        <v>8</v>
      </c>
      <c r="J311" s="38">
        <v>33.58</v>
      </c>
      <c r="K311" s="40">
        <v>39750</v>
      </c>
      <c r="L311" s="40">
        <v>42791.66</v>
      </c>
      <c r="M311" s="41">
        <v>442882</v>
      </c>
      <c r="N311" s="41">
        <v>39405.307000000001</v>
      </c>
      <c r="O311" s="41">
        <v>33167.686999999998</v>
      </c>
      <c r="P311" s="41">
        <v>33167.686000000002</v>
      </c>
      <c r="Q311" s="42">
        <v>3.9455204772377295E-2</v>
      </c>
      <c r="R311" s="42">
        <v>0.98551984501515077</v>
      </c>
      <c r="S311" s="39">
        <v>8</v>
      </c>
      <c r="T311" s="39"/>
    </row>
    <row r="312" spans="1:20" x14ac:dyDescent="0.25">
      <c r="A312" s="38">
        <v>22</v>
      </c>
      <c r="B312" s="38">
        <v>10</v>
      </c>
      <c r="C312" s="38">
        <v>39</v>
      </c>
      <c r="D312" s="38">
        <v>51</v>
      </c>
      <c r="E312" s="38" t="s">
        <v>449</v>
      </c>
      <c r="F312" s="9" t="s">
        <v>300</v>
      </c>
      <c r="G312" s="45" t="s">
        <v>463</v>
      </c>
      <c r="H312" s="45" t="s">
        <v>957</v>
      </c>
      <c r="I312" s="38">
        <v>8</v>
      </c>
      <c r="J312" s="38">
        <v>5.46</v>
      </c>
      <c r="K312" s="40">
        <v>40574</v>
      </c>
      <c r="L312" s="40">
        <v>42338.162799999998</v>
      </c>
      <c r="M312" s="41">
        <v>195450</v>
      </c>
      <c r="N312" s="41">
        <v>102.18300000000001</v>
      </c>
      <c r="O312" s="41">
        <v>1689.481</v>
      </c>
      <c r="P312" s="41">
        <v>1689.481</v>
      </c>
      <c r="Q312" s="42">
        <v>0</v>
      </c>
      <c r="R312" s="42">
        <v>0.99512407265285241</v>
      </c>
      <c r="S312" s="39">
        <v>7</v>
      </c>
      <c r="T312" s="39"/>
    </row>
    <row r="313" spans="1:20" x14ac:dyDescent="0.25">
      <c r="A313" s="38">
        <v>22</v>
      </c>
      <c r="B313" s="38">
        <v>10</v>
      </c>
      <c r="C313" s="38">
        <v>52</v>
      </c>
      <c r="D313" s="38">
        <v>51</v>
      </c>
      <c r="E313" s="38" t="s">
        <v>173</v>
      </c>
      <c r="F313" s="39" t="s">
        <v>181</v>
      </c>
      <c r="G313" s="38" t="s">
        <v>182</v>
      </c>
      <c r="H313" s="38" t="s">
        <v>1406</v>
      </c>
      <c r="I313" s="38">
        <v>8</v>
      </c>
      <c r="J313" s="38">
        <v>6.15</v>
      </c>
      <c r="K313" s="40">
        <v>40063</v>
      </c>
      <c r="L313" s="40">
        <v>41887.995999999999</v>
      </c>
      <c r="M313" s="41">
        <v>240379</v>
      </c>
      <c r="N313" s="41">
        <v>0</v>
      </c>
      <c r="O313" s="41">
        <v>1298.5360000000001</v>
      </c>
      <c r="P313" s="41">
        <v>1298.5350000000001</v>
      </c>
      <c r="Q313" s="42">
        <v>0</v>
      </c>
      <c r="R313" s="42">
        <v>0.99635159477325386</v>
      </c>
      <c r="S313" s="39">
        <v>8</v>
      </c>
      <c r="T313" s="39"/>
    </row>
    <row r="314" spans="1:20" x14ac:dyDescent="0.25">
      <c r="A314" s="38">
        <v>22</v>
      </c>
      <c r="B314" s="38">
        <v>10</v>
      </c>
      <c r="C314" s="38">
        <v>9</v>
      </c>
      <c r="D314" s="38">
        <v>51</v>
      </c>
      <c r="E314" s="38" t="s">
        <v>492</v>
      </c>
      <c r="F314" s="39" t="s">
        <v>498</v>
      </c>
      <c r="G314" s="38" t="s">
        <v>1398</v>
      </c>
      <c r="H314" s="38" t="s">
        <v>1399</v>
      </c>
      <c r="I314" s="38">
        <v>8</v>
      </c>
      <c r="J314" s="38">
        <v>32.1</v>
      </c>
      <c r="K314" s="40">
        <v>40837</v>
      </c>
      <c r="L314" s="40">
        <v>42114.497199999998</v>
      </c>
      <c r="M314" s="41">
        <v>507084</v>
      </c>
      <c r="N314" s="41">
        <v>0</v>
      </c>
      <c r="O314" s="41">
        <v>0</v>
      </c>
      <c r="P314" s="41">
        <v>24492.31</v>
      </c>
      <c r="Q314" s="42">
        <v>0</v>
      </c>
      <c r="R314" s="42">
        <v>1</v>
      </c>
      <c r="S314" s="39">
        <v>8</v>
      </c>
      <c r="T314" s="39"/>
    </row>
    <row r="315" spans="1:20" x14ac:dyDescent="0.25">
      <c r="A315" s="38">
        <v>22</v>
      </c>
      <c r="B315" s="38">
        <v>10</v>
      </c>
      <c r="C315" s="38">
        <v>27</v>
      </c>
      <c r="D315" s="38">
        <v>51</v>
      </c>
      <c r="E315" s="38" t="s">
        <v>622</v>
      </c>
      <c r="F315" s="39" t="s">
        <v>630</v>
      </c>
      <c r="G315" s="38" t="s">
        <v>1404</v>
      </c>
      <c r="H315" s="38" t="s">
        <v>1405</v>
      </c>
      <c r="I315" s="38">
        <v>8</v>
      </c>
      <c r="J315" s="38">
        <v>10.125</v>
      </c>
      <c r="K315" s="40">
        <v>38761</v>
      </c>
      <c r="L315" s="40">
        <v>40008.080600000001</v>
      </c>
      <c r="M315" s="41">
        <v>59980</v>
      </c>
      <c r="N315" s="41">
        <v>0</v>
      </c>
      <c r="O315" s="41">
        <v>1E-3</v>
      </c>
      <c r="P315" s="41">
        <v>0</v>
      </c>
      <c r="Q315" s="42">
        <v>0</v>
      </c>
      <c r="R315" s="42">
        <v>1</v>
      </c>
      <c r="S315" s="39">
        <v>8</v>
      </c>
      <c r="T315" s="39"/>
    </row>
    <row r="316" spans="1:20" x14ac:dyDescent="0.25">
      <c r="A316" s="38">
        <v>22</v>
      </c>
      <c r="B316" s="38">
        <v>10</v>
      </c>
      <c r="C316" s="38">
        <v>11</v>
      </c>
      <c r="D316" s="38">
        <v>51</v>
      </c>
      <c r="E316" s="38" t="s">
        <v>492</v>
      </c>
      <c r="F316" s="39" t="s">
        <v>154</v>
      </c>
      <c r="G316" s="38" t="s">
        <v>1400</v>
      </c>
      <c r="H316" s="38" t="s">
        <v>1403</v>
      </c>
      <c r="I316" s="38">
        <v>8</v>
      </c>
      <c r="J316" s="38">
        <v>3.6</v>
      </c>
      <c r="K316" s="40">
        <v>39714</v>
      </c>
      <c r="L316" s="40">
        <v>42421.077399999995</v>
      </c>
      <c r="M316" s="41">
        <v>56496</v>
      </c>
      <c r="N316" s="41">
        <v>0</v>
      </c>
      <c r="O316" s="41">
        <v>97.094999999999999</v>
      </c>
      <c r="P316" s="41">
        <v>97.093999999999994</v>
      </c>
      <c r="Q316" s="42">
        <v>0</v>
      </c>
      <c r="R316" s="42">
        <v>1</v>
      </c>
      <c r="S316" s="39">
        <v>10</v>
      </c>
      <c r="T316" s="39"/>
    </row>
    <row r="317" spans="1:20" ht="15" x14ac:dyDescent="0.3">
      <c r="G317" s="49" t="s">
        <v>959</v>
      </c>
      <c r="M317" s="43">
        <f>SUM(M302:M316)</f>
        <v>8689604</v>
      </c>
      <c r="N317" s="43">
        <f t="shared" ref="N317:P317" si="19">SUM(N302:N316)</f>
        <v>1383969.0589999997</v>
      </c>
      <c r="O317" s="43">
        <f t="shared" si="19"/>
        <v>1042184.161</v>
      </c>
      <c r="P317" s="43">
        <f t="shared" si="19"/>
        <v>1039051.4</v>
      </c>
    </row>
    <row r="319" spans="1:20" ht="15" x14ac:dyDescent="0.3">
      <c r="G319" s="49" t="s">
        <v>960</v>
      </c>
    </row>
    <row r="320" spans="1:20" ht="27" x14ac:dyDescent="0.25">
      <c r="A320" s="38">
        <v>22</v>
      </c>
      <c r="B320" s="38">
        <v>11</v>
      </c>
      <c r="C320" s="38">
        <v>88</v>
      </c>
      <c r="D320" s="38">
        <v>51</v>
      </c>
      <c r="E320" s="38" t="s">
        <v>431</v>
      </c>
      <c r="F320" s="9" t="s">
        <v>58</v>
      </c>
      <c r="G320" s="45" t="s">
        <v>441</v>
      </c>
      <c r="H320" s="45" t="s">
        <v>961</v>
      </c>
      <c r="I320" s="38">
        <v>8</v>
      </c>
      <c r="J320" s="38">
        <v>13.04</v>
      </c>
      <c r="K320" s="40">
        <v>41442</v>
      </c>
      <c r="L320" s="40">
        <v>43266.995999999999</v>
      </c>
      <c r="M320" s="41">
        <v>499470</v>
      </c>
      <c r="N320" s="41">
        <v>10295.569</v>
      </c>
      <c r="O320" s="41">
        <v>65523.31</v>
      </c>
      <c r="P320" s="41">
        <v>65523.309000000001</v>
      </c>
      <c r="Q320" s="42">
        <v>0.13340340761206879</v>
      </c>
      <c r="R320" s="42">
        <v>0.51609506076441025</v>
      </c>
      <c r="S320" s="39">
        <v>6</v>
      </c>
      <c r="T320" s="39"/>
    </row>
    <row r="321" spans="1:20" x14ac:dyDescent="0.25">
      <c r="A321" s="38">
        <v>22</v>
      </c>
      <c r="B321" s="38">
        <v>11</v>
      </c>
      <c r="C321" s="38">
        <v>63</v>
      </c>
      <c r="D321" s="38">
        <v>51</v>
      </c>
      <c r="E321" s="38" t="s">
        <v>173</v>
      </c>
      <c r="F321" s="39" t="s">
        <v>183</v>
      </c>
      <c r="G321" s="38" t="s">
        <v>184</v>
      </c>
      <c r="H321" s="38" t="s">
        <v>13</v>
      </c>
      <c r="I321" s="38">
        <v>8</v>
      </c>
      <c r="J321" s="38">
        <v>6</v>
      </c>
      <c r="K321" s="40">
        <v>39234</v>
      </c>
      <c r="L321" s="40">
        <v>39416.499600000003</v>
      </c>
      <c r="M321" s="41">
        <v>4983</v>
      </c>
      <c r="N321" s="41">
        <v>0</v>
      </c>
      <c r="O321" s="41">
        <v>1E-3</v>
      </c>
      <c r="P321" s="41">
        <v>0</v>
      </c>
      <c r="Q321" s="42">
        <v>0</v>
      </c>
      <c r="R321" s="42">
        <v>0.98535019064820384</v>
      </c>
      <c r="S321" s="39">
        <v>8</v>
      </c>
      <c r="T321" s="39"/>
    </row>
    <row r="322" spans="1:20" ht="27" x14ac:dyDescent="0.25">
      <c r="A322" s="38">
        <v>22</v>
      </c>
      <c r="B322" s="38">
        <v>11</v>
      </c>
      <c r="C322" s="38">
        <v>6</v>
      </c>
      <c r="D322" s="38">
        <v>51</v>
      </c>
      <c r="E322" s="38" t="s">
        <v>556</v>
      </c>
      <c r="F322" s="39" t="s">
        <v>427</v>
      </c>
      <c r="G322" s="38" t="s">
        <v>567</v>
      </c>
      <c r="H322" s="38" t="s">
        <v>568</v>
      </c>
      <c r="I322" s="38">
        <v>8</v>
      </c>
      <c r="J322" s="38">
        <v>42.58</v>
      </c>
      <c r="K322" s="40">
        <v>40312</v>
      </c>
      <c r="L322" s="40">
        <v>41954.496399999996</v>
      </c>
      <c r="M322" s="41">
        <v>78638</v>
      </c>
      <c r="N322" s="41">
        <v>0</v>
      </c>
      <c r="O322" s="41">
        <v>14570.097</v>
      </c>
      <c r="P322" s="41">
        <v>14570.097</v>
      </c>
      <c r="Q322" s="42">
        <v>0</v>
      </c>
      <c r="R322" s="42">
        <v>0.99347643632849258</v>
      </c>
      <c r="S322" s="39">
        <v>7</v>
      </c>
      <c r="T322" s="39"/>
    </row>
    <row r="323" spans="1:20" x14ac:dyDescent="0.25">
      <c r="A323" s="38">
        <v>22</v>
      </c>
      <c r="B323" s="38">
        <v>11</v>
      </c>
      <c r="C323" s="38">
        <v>92</v>
      </c>
      <c r="D323" s="38">
        <v>54</v>
      </c>
      <c r="E323" s="38" t="s">
        <v>315</v>
      </c>
      <c r="F323" s="39" t="s">
        <v>331</v>
      </c>
      <c r="G323" s="38" t="s">
        <v>332</v>
      </c>
      <c r="H323" s="38" t="s">
        <v>333</v>
      </c>
      <c r="I323" s="38">
        <v>8</v>
      </c>
      <c r="J323" s="38">
        <v>30</v>
      </c>
      <c r="K323" s="40">
        <v>39377</v>
      </c>
      <c r="L323" s="40">
        <v>40928.246600000006</v>
      </c>
      <c r="M323" s="41">
        <v>1489</v>
      </c>
      <c r="N323" s="41">
        <v>0</v>
      </c>
      <c r="O323" s="41">
        <v>1E-3</v>
      </c>
      <c r="P323" s="41">
        <v>0</v>
      </c>
      <c r="Q323" s="42">
        <v>0</v>
      </c>
      <c r="R323" s="42">
        <v>1</v>
      </c>
      <c r="S323" s="39">
        <v>8</v>
      </c>
      <c r="T323" s="39"/>
    </row>
    <row r="324" spans="1:20" ht="27" x14ac:dyDescent="0.25">
      <c r="A324" s="38">
        <v>22</v>
      </c>
      <c r="B324" s="38">
        <v>11</v>
      </c>
      <c r="C324" s="38">
        <v>96</v>
      </c>
      <c r="D324" s="38">
        <v>51</v>
      </c>
      <c r="E324" s="38" t="s">
        <v>133</v>
      </c>
      <c r="F324" s="39" t="s">
        <v>150</v>
      </c>
      <c r="G324" s="38" t="s">
        <v>151</v>
      </c>
      <c r="H324" s="38" t="s">
        <v>152</v>
      </c>
      <c r="I324" s="38">
        <v>8</v>
      </c>
      <c r="J324" s="38">
        <v>61</v>
      </c>
      <c r="K324" s="40">
        <v>39448</v>
      </c>
      <c r="L324" s="40">
        <v>41972.577799999999</v>
      </c>
      <c r="M324" s="41">
        <v>383899</v>
      </c>
      <c r="N324" s="41">
        <v>0</v>
      </c>
      <c r="O324" s="41">
        <v>759</v>
      </c>
      <c r="P324" s="41">
        <v>759</v>
      </c>
      <c r="Q324" s="42">
        <v>0</v>
      </c>
      <c r="R324" s="42">
        <v>1</v>
      </c>
      <c r="S324" s="39">
        <v>8</v>
      </c>
      <c r="T324" s="39"/>
    </row>
    <row r="325" spans="1:20" ht="15" x14ac:dyDescent="0.3">
      <c r="G325" s="49" t="s">
        <v>962</v>
      </c>
      <c r="M325" s="43">
        <f>SUM(M320:M324)</f>
        <v>968479</v>
      </c>
      <c r="N325" s="43">
        <f t="shared" ref="N325:P325" si="20">SUM(N320:N324)</f>
        <v>10295.569</v>
      </c>
      <c r="O325" s="43">
        <f t="shared" si="20"/>
        <v>80852.409</v>
      </c>
      <c r="P325" s="43">
        <f t="shared" si="20"/>
        <v>80852.406000000003</v>
      </c>
    </row>
    <row r="327" spans="1:20" ht="15" x14ac:dyDescent="0.3">
      <c r="G327" s="49" t="s">
        <v>963</v>
      </c>
    </row>
    <row r="328" spans="1:20" x14ac:dyDescent="0.25">
      <c r="A328" s="38">
        <v>22</v>
      </c>
      <c r="B328" s="38">
        <v>12</v>
      </c>
      <c r="C328" s="38">
        <v>2</v>
      </c>
      <c r="D328" s="38">
        <v>51</v>
      </c>
      <c r="E328" s="38" t="s">
        <v>686</v>
      </c>
      <c r="F328" s="39" t="s">
        <v>154</v>
      </c>
      <c r="G328" s="38" t="s">
        <v>1407</v>
      </c>
      <c r="H328" s="38" t="s">
        <v>36</v>
      </c>
      <c r="I328" s="38">
        <v>8</v>
      </c>
      <c r="J328" s="38">
        <v>20</v>
      </c>
      <c r="K328" s="40">
        <v>39937</v>
      </c>
      <c r="L328" s="40">
        <v>42552.827599999997</v>
      </c>
      <c r="M328" s="41">
        <v>129659</v>
      </c>
      <c r="N328" s="41">
        <v>0</v>
      </c>
      <c r="O328" s="41">
        <v>1E-3</v>
      </c>
      <c r="P328" s="41">
        <v>0</v>
      </c>
      <c r="Q328" s="42">
        <v>0</v>
      </c>
      <c r="R328" s="42">
        <v>0.50473935476904808</v>
      </c>
      <c r="S328" s="39">
        <v>10</v>
      </c>
      <c r="T328" s="39"/>
    </row>
    <row r="329" spans="1:20" x14ac:dyDescent="0.25">
      <c r="A329" s="38">
        <v>22</v>
      </c>
      <c r="B329" s="38">
        <v>12</v>
      </c>
      <c r="C329" s="38">
        <v>93</v>
      </c>
      <c r="D329" s="38">
        <v>51</v>
      </c>
      <c r="E329" s="38" t="s">
        <v>431</v>
      </c>
      <c r="F329" s="9" t="s">
        <v>432</v>
      </c>
      <c r="G329" s="10" t="s">
        <v>442</v>
      </c>
      <c r="H329" s="10" t="s">
        <v>443</v>
      </c>
      <c r="I329" s="38">
        <v>8</v>
      </c>
      <c r="J329" s="38">
        <v>9.69</v>
      </c>
      <c r="K329" s="40">
        <v>41764</v>
      </c>
      <c r="L329" s="40">
        <v>43254.413399999998</v>
      </c>
      <c r="M329" s="41">
        <v>188119</v>
      </c>
      <c r="N329" s="41">
        <v>0</v>
      </c>
      <c r="O329" s="41">
        <v>64019.457999999999</v>
      </c>
      <c r="P329" s="41">
        <v>64019.455999999998</v>
      </c>
      <c r="Q329" s="42">
        <v>0.170939671165592</v>
      </c>
      <c r="R329" s="42">
        <v>0.76682844369787206</v>
      </c>
      <c r="S329" s="39">
        <v>6</v>
      </c>
      <c r="T329" s="39"/>
    </row>
    <row r="330" spans="1:20" x14ac:dyDescent="0.25">
      <c r="A330" s="38">
        <v>22</v>
      </c>
      <c r="B330" s="38">
        <v>12</v>
      </c>
      <c r="C330" s="38">
        <v>70</v>
      </c>
      <c r="D330" s="38">
        <v>51</v>
      </c>
      <c r="E330" s="38" t="s">
        <v>556</v>
      </c>
      <c r="F330" s="9" t="s">
        <v>566</v>
      </c>
      <c r="G330" s="45" t="s">
        <v>569</v>
      </c>
      <c r="H330" s="45" t="s">
        <v>972</v>
      </c>
      <c r="I330" s="38">
        <v>8</v>
      </c>
      <c r="J330" s="38">
        <v>28.3</v>
      </c>
      <c r="K330" s="40">
        <v>40113</v>
      </c>
      <c r="L330" s="40">
        <v>42485.4948</v>
      </c>
      <c r="M330" s="41">
        <v>137922</v>
      </c>
      <c r="N330" s="41">
        <v>55464.932999999997</v>
      </c>
      <c r="O330" s="41">
        <v>1E-3</v>
      </c>
      <c r="P330" s="41">
        <v>0</v>
      </c>
      <c r="Q330" s="42">
        <v>0</v>
      </c>
      <c r="R330" s="42">
        <v>0.84373776482359597</v>
      </c>
      <c r="S330" s="39">
        <v>7</v>
      </c>
      <c r="T330" s="39"/>
    </row>
    <row r="331" spans="1:20" x14ac:dyDescent="0.25">
      <c r="A331" s="38">
        <v>22</v>
      </c>
      <c r="B331" s="38">
        <v>12</v>
      </c>
      <c r="C331" s="38">
        <v>39</v>
      </c>
      <c r="D331" s="38">
        <v>51</v>
      </c>
      <c r="E331" s="38" t="s">
        <v>622</v>
      </c>
      <c r="F331" s="9" t="s">
        <v>630</v>
      </c>
      <c r="G331" s="45" t="s">
        <v>967</v>
      </c>
      <c r="H331" s="45" t="s">
        <v>968</v>
      </c>
      <c r="I331" s="38">
        <v>8</v>
      </c>
      <c r="J331" s="38">
        <v>29</v>
      </c>
      <c r="K331" s="40">
        <v>39869</v>
      </c>
      <c r="L331" s="40">
        <v>43153.9928</v>
      </c>
      <c r="M331" s="41">
        <v>2556102</v>
      </c>
      <c r="N331" s="41">
        <v>289970.69199999998</v>
      </c>
      <c r="O331" s="41">
        <v>425967.10499999998</v>
      </c>
      <c r="P331" s="41">
        <v>425967.10499999998</v>
      </c>
      <c r="Q331" s="42">
        <v>0.17136640087132674</v>
      </c>
      <c r="R331" s="42">
        <v>0.85648303549701854</v>
      </c>
      <c r="S331" s="39">
        <v>6</v>
      </c>
      <c r="T331" s="39"/>
    </row>
    <row r="332" spans="1:20" x14ac:dyDescent="0.25">
      <c r="A332" s="38">
        <v>22</v>
      </c>
      <c r="B332" s="38">
        <v>12</v>
      </c>
      <c r="C332" s="38">
        <v>30</v>
      </c>
      <c r="D332" s="38">
        <v>51</v>
      </c>
      <c r="E332" s="38" t="s">
        <v>315</v>
      </c>
      <c r="F332" s="9" t="s">
        <v>83</v>
      </c>
      <c r="G332" s="45" t="s">
        <v>965</v>
      </c>
      <c r="H332" s="45" t="s">
        <v>966</v>
      </c>
      <c r="I332" s="38">
        <v>8</v>
      </c>
      <c r="J332" s="38">
        <v>12.57</v>
      </c>
      <c r="K332" s="40">
        <v>40534</v>
      </c>
      <c r="L332" s="40">
        <v>42815.244999999995</v>
      </c>
      <c r="M332" s="41">
        <v>795944</v>
      </c>
      <c r="N332" s="41">
        <v>102143.963</v>
      </c>
      <c r="O332" s="41">
        <v>150929.36499999999</v>
      </c>
      <c r="P332" s="41">
        <v>150929.364</v>
      </c>
      <c r="Q332" s="42">
        <v>9.0398319479762401E-2</v>
      </c>
      <c r="R332" s="42">
        <v>0.96913350687988098</v>
      </c>
      <c r="S332" s="39">
        <v>7</v>
      </c>
      <c r="T332" s="39"/>
    </row>
    <row r="333" spans="1:20" x14ac:dyDescent="0.25">
      <c r="A333" s="38">
        <v>22</v>
      </c>
      <c r="B333" s="38">
        <v>12</v>
      </c>
      <c r="C333" s="38">
        <v>40</v>
      </c>
      <c r="D333" s="38">
        <v>51</v>
      </c>
      <c r="E333" s="38" t="s">
        <v>5</v>
      </c>
      <c r="F333" s="9" t="s">
        <v>19</v>
      </c>
      <c r="G333" s="45" t="s">
        <v>969</v>
      </c>
      <c r="H333" s="45" t="s">
        <v>970</v>
      </c>
      <c r="I333" s="38">
        <v>8</v>
      </c>
      <c r="J333" s="38">
        <v>44.35</v>
      </c>
      <c r="K333" s="40">
        <v>40053</v>
      </c>
      <c r="L333" s="40">
        <v>40965.498</v>
      </c>
      <c r="M333" s="41">
        <v>116510</v>
      </c>
      <c r="N333" s="41">
        <v>31926.344000000001</v>
      </c>
      <c r="O333" s="41">
        <v>1E-3</v>
      </c>
      <c r="P333" s="41">
        <v>0</v>
      </c>
      <c r="Q333" s="42">
        <v>0</v>
      </c>
      <c r="R333" s="42">
        <v>0.99376019225817525</v>
      </c>
      <c r="S333" s="39">
        <v>8</v>
      </c>
      <c r="T333" s="39"/>
    </row>
    <row r="334" spans="1:20" x14ac:dyDescent="0.25">
      <c r="A334" s="38">
        <v>22</v>
      </c>
      <c r="B334" s="38">
        <v>12</v>
      </c>
      <c r="C334" s="38">
        <v>1</v>
      </c>
      <c r="D334" s="38">
        <v>51</v>
      </c>
      <c r="E334" s="38" t="s">
        <v>483</v>
      </c>
      <c r="F334" s="9" t="s">
        <v>13</v>
      </c>
      <c r="G334" s="45" t="s">
        <v>964</v>
      </c>
      <c r="H334" s="45" t="s">
        <v>13</v>
      </c>
      <c r="I334" s="38">
        <v>14</v>
      </c>
      <c r="J334" s="38"/>
      <c r="K334" s="40">
        <v>42736</v>
      </c>
      <c r="L334" s="40">
        <v>43070</v>
      </c>
      <c r="M334" s="41">
        <v>36457.052000000003</v>
      </c>
      <c r="N334" s="41">
        <v>6794.1180000000004</v>
      </c>
      <c r="O334" s="41">
        <v>36735.690999999999</v>
      </c>
      <c r="P334" s="41">
        <v>36526.338000000003</v>
      </c>
      <c r="Q334" s="42">
        <v>0.99997114412871335</v>
      </c>
      <c r="R334" s="42">
        <v>0.99997114412871335</v>
      </c>
      <c r="S334" s="39">
        <v>6</v>
      </c>
      <c r="T334" s="39" t="s">
        <v>485</v>
      </c>
    </row>
    <row r="335" spans="1:20" x14ac:dyDescent="0.25">
      <c r="A335" s="38">
        <v>22</v>
      </c>
      <c r="B335" s="38">
        <v>12</v>
      </c>
      <c r="C335" s="38">
        <v>14</v>
      </c>
      <c r="D335" s="38">
        <v>51</v>
      </c>
      <c r="E335" s="38" t="s">
        <v>5</v>
      </c>
      <c r="F335" s="39" t="s">
        <v>25</v>
      </c>
      <c r="G335" s="38" t="s">
        <v>26</v>
      </c>
      <c r="H335" s="38" t="s">
        <v>1408</v>
      </c>
      <c r="I335" s="38">
        <v>13</v>
      </c>
      <c r="J335" s="38">
        <v>27.4</v>
      </c>
      <c r="K335" s="40">
        <v>39342</v>
      </c>
      <c r="L335" s="40">
        <v>40528.2474</v>
      </c>
      <c r="M335" s="41">
        <v>129292</v>
      </c>
      <c r="N335" s="41">
        <v>0</v>
      </c>
      <c r="O335" s="41">
        <v>2193.2399999999998</v>
      </c>
      <c r="P335" s="41">
        <v>2193.239</v>
      </c>
      <c r="Q335" s="42">
        <v>0</v>
      </c>
      <c r="R335" s="42">
        <v>1</v>
      </c>
      <c r="S335" s="39">
        <v>8</v>
      </c>
      <c r="T335" s="39"/>
    </row>
    <row r="336" spans="1:20" x14ac:dyDescent="0.25">
      <c r="A336" s="38">
        <v>22</v>
      </c>
      <c r="B336" s="38">
        <v>12</v>
      </c>
      <c r="C336" s="38">
        <v>47</v>
      </c>
      <c r="D336" s="38">
        <v>51</v>
      </c>
      <c r="E336" s="38" t="s">
        <v>261</v>
      </c>
      <c r="F336" s="9" t="s">
        <v>262</v>
      </c>
      <c r="G336" s="45" t="s">
        <v>971</v>
      </c>
      <c r="H336" s="45" t="s">
        <v>270</v>
      </c>
      <c r="I336" s="38">
        <v>8</v>
      </c>
      <c r="J336" s="38">
        <v>34.049999999999997</v>
      </c>
      <c r="K336" s="40">
        <v>40695</v>
      </c>
      <c r="L336" s="40">
        <v>41911.663999999997</v>
      </c>
      <c r="M336" s="41">
        <v>335457</v>
      </c>
      <c r="N336" s="41">
        <v>3836.924</v>
      </c>
      <c r="O336" s="41">
        <v>2E-3</v>
      </c>
      <c r="P336" s="41">
        <v>0</v>
      </c>
      <c r="Q336" s="42">
        <v>0</v>
      </c>
      <c r="R336" s="42">
        <v>1</v>
      </c>
      <c r="S336" s="39">
        <v>8</v>
      </c>
      <c r="T336" s="39"/>
    </row>
    <row r="337" spans="1:20" ht="15" x14ac:dyDescent="0.3">
      <c r="G337" s="49" t="s">
        <v>973</v>
      </c>
      <c r="M337" s="43">
        <f>SUM(M328:M336)</f>
        <v>4425462.0520000001</v>
      </c>
      <c r="N337" s="43">
        <f t="shared" ref="N337:P337" si="21">SUM(N328:N336)</f>
        <v>490136.97399999999</v>
      </c>
      <c r="O337" s="43">
        <f t="shared" si="21"/>
        <v>679844.86399999994</v>
      </c>
      <c r="P337" s="43">
        <f t="shared" si="21"/>
        <v>679635.50199999998</v>
      </c>
    </row>
    <row r="338" spans="1:20" x14ac:dyDescent="0.25">
      <c r="G338" s="50"/>
    </row>
    <row r="339" spans="1:20" ht="15" x14ac:dyDescent="0.3">
      <c r="G339" s="49" t="s">
        <v>974</v>
      </c>
    </row>
    <row r="340" spans="1:20" x14ac:dyDescent="0.25">
      <c r="A340" s="38">
        <v>22</v>
      </c>
      <c r="B340" s="38">
        <v>13</v>
      </c>
      <c r="C340" s="38">
        <v>89</v>
      </c>
      <c r="D340" s="38">
        <v>51</v>
      </c>
      <c r="E340" s="38" t="s">
        <v>556</v>
      </c>
      <c r="F340" s="9" t="s">
        <v>570</v>
      </c>
      <c r="G340" s="45" t="s">
        <v>993</v>
      </c>
      <c r="H340" s="45" t="s">
        <v>994</v>
      </c>
      <c r="I340" s="38">
        <v>8</v>
      </c>
      <c r="J340" s="38">
        <v>24.62</v>
      </c>
      <c r="K340" s="40">
        <v>43374</v>
      </c>
      <c r="L340" s="40">
        <v>43738.999199999998</v>
      </c>
      <c r="M340" s="41">
        <v>130000</v>
      </c>
      <c r="N340" s="41">
        <v>47875.595999999998</v>
      </c>
      <c r="O340" s="41">
        <v>1E-3</v>
      </c>
      <c r="P340" s="41">
        <v>0</v>
      </c>
      <c r="Q340" s="42">
        <v>0</v>
      </c>
      <c r="R340" s="42">
        <v>0</v>
      </c>
      <c r="S340" s="39">
        <v>0</v>
      </c>
      <c r="T340" s="39"/>
    </row>
    <row r="341" spans="1:20" x14ac:dyDescent="0.25">
      <c r="A341" s="38">
        <v>22</v>
      </c>
      <c r="B341" s="38">
        <v>13</v>
      </c>
      <c r="C341" s="38">
        <v>90</v>
      </c>
      <c r="D341" s="38">
        <v>51</v>
      </c>
      <c r="E341" s="38" t="s">
        <v>556</v>
      </c>
      <c r="F341" s="9" t="s">
        <v>154</v>
      </c>
      <c r="G341" s="10" t="s">
        <v>571</v>
      </c>
      <c r="H341" s="10" t="s">
        <v>572</v>
      </c>
      <c r="I341" s="38">
        <v>8</v>
      </c>
      <c r="J341" s="38">
        <v>6</v>
      </c>
      <c r="K341" s="40">
        <v>42272</v>
      </c>
      <c r="L341" s="40">
        <v>43366.997600000002</v>
      </c>
      <c r="M341" s="41">
        <v>699458</v>
      </c>
      <c r="N341" s="41">
        <v>0</v>
      </c>
      <c r="O341" s="41">
        <v>27683.438999999998</v>
      </c>
      <c r="P341" s="41">
        <v>27683.437999999998</v>
      </c>
      <c r="Q341" s="42">
        <v>4.1086098093094936E-2</v>
      </c>
      <c r="R341" s="42">
        <v>0.11100595032153468</v>
      </c>
      <c r="S341" s="39">
        <v>6</v>
      </c>
      <c r="T341" s="39"/>
    </row>
    <row r="342" spans="1:20" x14ac:dyDescent="0.25">
      <c r="A342" s="38">
        <v>22</v>
      </c>
      <c r="B342" s="38">
        <v>13</v>
      </c>
      <c r="C342" s="38">
        <v>86</v>
      </c>
      <c r="D342" s="38">
        <v>51</v>
      </c>
      <c r="E342" s="38" t="s">
        <v>363</v>
      </c>
      <c r="F342" s="9" t="s">
        <v>371</v>
      </c>
      <c r="G342" s="45" t="s">
        <v>372</v>
      </c>
      <c r="H342" s="45" t="s">
        <v>13</v>
      </c>
      <c r="I342" s="38">
        <v>8</v>
      </c>
      <c r="J342" s="38">
        <v>6.06</v>
      </c>
      <c r="K342" s="40">
        <v>41579</v>
      </c>
      <c r="L342" s="40">
        <v>43434.412600000003</v>
      </c>
      <c r="M342" s="41">
        <v>1163006</v>
      </c>
      <c r="N342" s="41">
        <v>333805.72499999998</v>
      </c>
      <c r="O342" s="41">
        <v>112228.72900000001</v>
      </c>
      <c r="P342" s="41">
        <v>112228.727</v>
      </c>
      <c r="Q342" s="42">
        <v>8.6627240100223046E-2</v>
      </c>
      <c r="R342" s="42">
        <v>0.16482202155448897</v>
      </c>
      <c r="S342" s="39">
        <v>6</v>
      </c>
      <c r="T342" s="39"/>
    </row>
    <row r="343" spans="1:20" x14ac:dyDescent="0.25">
      <c r="A343" s="38">
        <v>22</v>
      </c>
      <c r="B343" s="38">
        <v>13</v>
      </c>
      <c r="C343" s="38">
        <v>80</v>
      </c>
      <c r="D343" s="38">
        <v>51</v>
      </c>
      <c r="E343" s="38" t="s">
        <v>449</v>
      </c>
      <c r="F343" s="9" t="s">
        <v>300</v>
      </c>
      <c r="G343" s="45" t="s">
        <v>464</v>
      </c>
      <c r="H343" s="45" t="s">
        <v>990</v>
      </c>
      <c r="I343" s="38">
        <v>8</v>
      </c>
      <c r="J343" s="38">
        <v>32.64</v>
      </c>
      <c r="K343" s="40">
        <v>41395</v>
      </c>
      <c r="L343" s="40">
        <v>43219.995999999999</v>
      </c>
      <c r="M343" s="41">
        <v>750313</v>
      </c>
      <c r="N343" s="41">
        <v>105385.92200000001</v>
      </c>
      <c r="O343" s="41">
        <v>150909.46900000001</v>
      </c>
      <c r="P343" s="41">
        <v>150909.46799999999</v>
      </c>
      <c r="Q343" s="42">
        <v>0.26841064995541858</v>
      </c>
      <c r="R343" s="42">
        <v>0.60601375692544313</v>
      </c>
      <c r="S343" s="39">
        <v>6</v>
      </c>
      <c r="T343" s="39"/>
    </row>
    <row r="344" spans="1:20" x14ac:dyDescent="0.25">
      <c r="A344" s="38">
        <v>22</v>
      </c>
      <c r="B344" s="38">
        <v>13</v>
      </c>
      <c r="C344" s="38">
        <v>67</v>
      </c>
      <c r="D344" s="38">
        <v>51</v>
      </c>
      <c r="E344" s="38" t="s">
        <v>390</v>
      </c>
      <c r="F344" s="9" t="s">
        <v>154</v>
      </c>
      <c r="G344" s="45" t="s">
        <v>982</v>
      </c>
      <c r="H344" s="45" t="s">
        <v>983</v>
      </c>
      <c r="I344" s="38">
        <v>8</v>
      </c>
      <c r="J344" s="38">
        <v>8.14</v>
      </c>
      <c r="K344" s="40">
        <v>41880</v>
      </c>
      <c r="L344" s="40">
        <v>43157.497199999998</v>
      </c>
      <c r="M344" s="41">
        <v>480631</v>
      </c>
      <c r="N344" s="41">
        <v>197727.486</v>
      </c>
      <c r="O344" s="41">
        <v>282507.63400000002</v>
      </c>
      <c r="P344" s="41">
        <v>282507.63199999998</v>
      </c>
      <c r="Q344" s="42">
        <v>0.20568793939633523</v>
      </c>
      <c r="R344" s="42">
        <v>0.65111488855275668</v>
      </c>
      <c r="S344" s="39">
        <v>6</v>
      </c>
      <c r="T344" s="39"/>
    </row>
    <row r="345" spans="1:20" x14ac:dyDescent="0.25">
      <c r="A345" s="38">
        <v>22</v>
      </c>
      <c r="B345" s="38">
        <v>13</v>
      </c>
      <c r="C345" s="38">
        <v>75</v>
      </c>
      <c r="D345" s="38">
        <v>51</v>
      </c>
      <c r="E345" s="38" t="s">
        <v>390</v>
      </c>
      <c r="F345" s="9" t="s">
        <v>154</v>
      </c>
      <c r="G345" s="45" t="s">
        <v>397</v>
      </c>
      <c r="H345" s="45" t="s">
        <v>398</v>
      </c>
      <c r="I345" s="38">
        <v>8</v>
      </c>
      <c r="J345" s="38">
        <v>71.900000000000006</v>
      </c>
      <c r="K345" s="40">
        <v>41358</v>
      </c>
      <c r="L345" s="40">
        <v>43182.995999999999</v>
      </c>
      <c r="M345" s="41">
        <v>2604326</v>
      </c>
      <c r="N345" s="41">
        <v>163911.587</v>
      </c>
      <c r="O345" s="41">
        <v>968896.35</v>
      </c>
      <c r="P345" s="41">
        <v>969899.98499999999</v>
      </c>
      <c r="Q345" s="42">
        <v>0.35023149943593851</v>
      </c>
      <c r="R345" s="42">
        <v>0.68369320891470575</v>
      </c>
      <c r="S345" s="39">
        <v>6</v>
      </c>
      <c r="T345" s="39"/>
    </row>
    <row r="346" spans="1:20" ht="27" x14ac:dyDescent="0.25">
      <c r="A346" s="38">
        <v>22</v>
      </c>
      <c r="B346" s="38">
        <v>13</v>
      </c>
      <c r="C346" s="38">
        <v>57</v>
      </c>
      <c r="D346" s="38">
        <v>51</v>
      </c>
      <c r="E346" s="38" t="s">
        <v>173</v>
      </c>
      <c r="F346" s="9" t="s">
        <v>186</v>
      </c>
      <c r="G346" s="45" t="s">
        <v>978</v>
      </c>
      <c r="H346" s="45" t="s">
        <v>979</v>
      </c>
      <c r="I346" s="38">
        <v>5</v>
      </c>
      <c r="J346" s="38">
        <v>202.7</v>
      </c>
      <c r="K346" s="40">
        <v>40282</v>
      </c>
      <c r="L346" s="40">
        <v>44074</v>
      </c>
      <c r="M346" s="41">
        <v>770593</v>
      </c>
      <c r="N346" s="41">
        <v>297880.05900000001</v>
      </c>
      <c r="O346" s="41">
        <v>110643.927</v>
      </c>
      <c r="P346" s="41">
        <v>110643.927</v>
      </c>
      <c r="Q346" s="42">
        <v>0.20116325998289628</v>
      </c>
      <c r="R346" s="42">
        <v>0.6847363004854703</v>
      </c>
      <c r="S346" s="39">
        <v>6</v>
      </c>
      <c r="T346" s="39" t="s">
        <v>60</v>
      </c>
    </row>
    <row r="347" spans="1:20" x14ac:dyDescent="0.25">
      <c r="A347" s="38">
        <v>22</v>
      </c>
      <c r="B347" s="38">
        <v>13</v>
      </c>
      <c r="C347" s="38">
        <v>99</v>
      </c>
      <c r="D347" s="38">
        <v>51</v>
      </c>
      <c r="E347" s="38" t="s">
        <v>492</v>
      </c>
      <c r="F347" s="9" t="s">
        <v>6</v>
      </c>
      <c r="G347" s="10" t="s">
        <v>513</v>
      </c>
      <c r="H347" s="10" t="s">
        <v>514</v>
      </c>
      <c r="I347" s="38">
        <v>5</v>
      </c>
      <c r="J347" s="38">
        <v>62</v>
      </c>
      <c r="K347" s="40">
        <v>40781</v>
      </c>
      <c r="L347" s="40">
        <v>43100</v>
      </c>
      <c r="M347" s="41">
        <v>607130</v>
      </c>
      <c r="N347" s="41">
        <v>0</v>
      </c>
      <c r="O347" s="41">
        <v>13856.511</v>
      </c>
      <c r="P347" s="41">
        <v>13856.511</v>
      </c>
      <c r="Q347" s="42">
        <v>9.8825622189646373E-3</v>
      </c>
      <c r="R347" s="42">
        <v>0.76718165796452165</v>
      </c>
      <c r="S347" s="39">
        <v>6</v>
      </c>
      <c r="T347" s="39" t="s">
        <v>93</v>
      </c>
    </row>
    <row r="348" spans="1:20" x14ac:dyDescent="0.25">
      <c r="A348" s="38">
        <v>22</v>
      </c>
      <c r="B348" s="38">
        <v>13</v>
      </c>
      <c r="C348" s="38">
        <v>72</v>
      </c>
      <c r="D348" s="38">
        <v>51</v>
      </c>
      <c r="E348" s="38" t="s">
        <v>686</v>
      </c>
      <c r="F348" s="9" t="s">
        <v>98</v>
      </c>
      <c r="G348" s="45" t="s">
        <v>984</v>
      </c>
      <c r="H348" s="45" t="s">
        <v>985</v>
      </c>
      <c r="I348" s="38">
        <v>8</v>
      </c>
      <c r="J348" s="38">
        <v>2.6</v>
      </c>
      <c r="K348" s="40">
        <v>41326</v>
      </c>
      <c r="L348" s="40">
        <v>43150.995999999999</v>
      </c>
      <c r="M348" s="41">
        <v>42221</v>
      </c>
      <c r="N348" s="41">
        <v>15320.191000000001</v>
      </c>
      <c r="O348" s="41">
        <v>10687.271000000001</v>
      </c>
      <c r="P348" s="41">
        <v>10687.269</v>
      </c>
      <c r="Q348" s="42">
        <v>0.12730631676180099</v>
      </c>
      <c r="R348" s="42">
        <v>0.80185215887828332</v>
      </c>
      <c r="S348" s="39">
        <v>6</v>
      </c>
      <c r="T348" s="39" t="s">
        <v>60</v>
      </c>
    </row>
    <row r="349" spans="1:20" x14ac:dyDescent="0.25">
      <c r="A349" s="38">
        <v>22</v>
      </c>
      <c r="B349" s="38">
        <v>13</v>
      </c>
      <c r="C349" s="38">
        <v>74</v>
      </c>
      <c r="D349" s="38">
        <v>52</v>
      </c>
      <c r="E349" s="38" t="s">
        <v>492</v>
      </c>
      <c r="F349" s="9" t="s">
        <v>498</v>
      </c>
      <c r="G349" s="45" t="s">
        <v>503</v>
      </c>
      <c r="H349" s="45" t="s">
        <v>987</v>
      </c>
      <c r="I349" s="38">
        <v>8</v>
      </c>
      <c r="J349" s="38">
        <v>73.489999999999995</v>
      </c>
      <c r="K349" s="40">
        <v>41624</v>
      </c>
      <c r="L349" s="40">
        <v>43205.663199999995</v>
      </c>
      <c r="M349" s="41">
        <v>534805</v>
      </c>
      <c r="N349" s="41">
        <v>23594.059000000001</v>
      </c>
      <c r="O349" s="41">
        <v>119925.53200000001</v>
      </c>
      <c r="P349" s="41">
        <v>11034.098</v>
      </c>
      <c r="Q349" s="42">
        <v>4.1104701713708738E-2</v>
      </c>
      <c r="R349" s="42">
        <v>0.80455119155580068</v>
      </c>
      <c r="S349" s="39">
        <v>6</v>
      </c>
      <c r="T349" s="39" t="s">
        <v>60</v>
      </c>
    </row>
    <row r="350" spans="1:20" x14ac:dyDescent="0.25">
      <c r="A350" s="38">
        <v>22</v>
      </c>
      <c r="B350" s="38">
        <v>13</v>
      </c>
      <c r="C350" s="38">
        <v>60</v>
      </c>
      <c r="D350" s="38">
        <v>51</v>
      </c>
      <c r="E350" s="38" t="s">
        <v>390</v>
      </c>
      <c r="F350" s="9" t="s">
        <v>154</v>
      </c>
      <c r="G350" s="45" t="s">
        <v>980</v>
      </c>
      <c r="H350" s="45" t="s">
        <v>981</v>
      </c>
      <c r="I350" s="38">
        <v>8</v>
      </c>
      <c r="J350" s="38">
        <v>28.17</v>
      </c>
      <c r="K350" s="40">
        <v>40336</v>
      </c>
      <c r="L350" s="40">
        <v>42100.162799999998</v>
      </c>
      <c r="M350" s="41">
        <v>410026</v>
      </c>
      <c r="N350" s="41">
        <v>43308.173999999999</v>
      </c>
      <c r="O350" s="41">
        <v>78584.567999999999</v>
      </c>
      <c r="P350" s="41">
        <v>78584.566999999995</v>
      </c>
      <c r="Q350" s="42">
        <v>0</v>
      </c>
      <c r="R350" s="42">
        <v>0.82589152882987904</v>
      </c>
      <c r="S350" s="39">
        <v>7</v>
      </c>
      <c r="T350" s="39"/>
    </row>
    <row r="351" spans="1:20" x14ac:dyDescent="0.25">
      <c r="A351" s="38">
        <v>22</v>
      </c>
      <c r="B351" s="38">
        <v>13</v>
      </c>
      <c r="C351" s="38">
        <v>43</v>
      </c>
      <c r="D351" s="38">
        <v>51</v>
      </c>
      <c r="E351" s="38" t="s">
        <v>173</v>
      </c>
      <c r="F351" s="39" t="s">
        <v>185</v>
      </c>
      <c r="G351" s="38" t="s">
        <v>1412</v>
      </c>
      <c r="H351" s="38" t="s">
        <v>1411</v>
      </c>
      <c r="I351" s="38">
        <v>8</v>
      </c>
      <c r="J351" s="38">
        <v>7.08</v>
      </c>
      <c r="K351" s="40">
        <v>40238</v>
      </c>
      <c r="L351" s="40">
        <v>42275.912199999999</v>
      </c>
      <c r="M351" s="41">
        <v>93995</v>
      </c>
      <c r="N351" s="41">
        <v>0</v>
      </c>
      <c r="O351" s="41">
        <v>0</v>
      </c>
      <c r="P351" s="41">
        <v>0</v>
      </c>
      <c r="Q351" s="42">
        <v>0</v>
      </c>
      <c r="R351" s="42">
        <v>0.88841959678706317</v>
      </c>
      <c r="S351" s="39">
        <v>8</v>
      </c>
      <c r="T351" s="39"/>
    </row>
    <row r="352" spans="1:20" x14ac:dyDescent="0.25">
      <c r="A352" s="38">
        <v>22</v>
      </c>
      <c r="B352" s="38">
        <v>13</v>
      </c>
      <c r="C352" s="38">
        <v>75</v>
      </c>
      <c r="D352" s="38">
        <v>52</v>
      </c>
      <c r="E352" s="38" t="s">
        <v>390</v>
      </c>
      <c r="F352" s="9" t="s">
        <v>154</v>
      </c>
      <c r="G352" s="45" t="s">
        <v>399</v>
      </c>
      <c r="H352" s="45" t="s">
        <v>988</v>
      </c>
      <c r="I352" s="38">
        <v>8</v>
      </c>
      <c r="J352" s="38">
        <v>67.8</v>
      </c>
      <c r="K352" s="40">
        <v>41348</v>
      </c>
      <c r="L352" s="40">
        <v>43355.495600000002</v>
      </c>
      <c r="M352" s="41">
        <v>982820</v>
      </c>
      <c r="N352" s="41">
        <v>28450.522000000001</v>
      </c>
      <c r="O352" s="41">
        <v>28450.522000000001</v>
      </c>
      <c r="P352" s="41">
        <v>21726.5</v>
      </c>
      <c r="Q352" s="42">
        <v>0</v>
      </c>
      <c r="R352" s="42">
        <v>0.94470299749699849</v>
      </c>
      <c r="S352" s="39">
        <v>14</v>
      </c>
      <c r="T352" s="39"/>
    </row>
    <row r="353" spans="1:20" x14ac:dyDescent="0.25">
      <c r="A353" s="38">
        <v>22</v>
      </c>
      <c r="B353" s="38">
        <v>13</v>
      </c>
      <c r="C353" s="38">
        <v>74</v>
      </c>
      <c r="D353" s="38">
        <v>51</v>
      </c>
      <c r="E353" s="38" t="s">
        <v>492</v>
      </c>
      <c r="F353" s="9" t="s">
        <v>498</v>
      </c>
      <c r="G353" s="45" t="s">
        <v>503</v>
      </c>
      <c r="H353" s="45" t="s">
        <v>986</v>
      </c>
      <c r="I353" s="38">
        <v>8</v>
      </c>
      <c r="J353" s="38">
        <v>72.069999999999993</v>
      </c>
      <c r="K353" s="40">
        <v>40466</v>
      </c>
      <c r="L353" s="40">
        <v>42808.078199999996</v>
      </c>
      <c r="M353" s="41">
        <v>519736</v>
      </c>
      <c r="N353" s="41">
        <v>21760.17</v>
      </c>
      <c r="O353" s="41">
        <v>21760.17</v>
      </c>
      <c r="P353" s="41">
        <v>130651.601</v>
      </c>
      <c r="Q353" s="42">
        <v>0.14760570751304508</v>
      </c>
      <c r="R353" s="42">
        <v>0.95363992488494154</v>
      </c>
      <c r="S353" s="39">
        <v>7</v>
      </c>
      <c r="T353" s="39"/>
    </row>
    <row r="354" spans="1:20" x14ac:dyDescent="0.25">
      <c r="A354" s="38">
        <v>22</v>
      </c>
      <c r="B354" s="38">
        <v>13</v>
      </c>
      <c r="C354" s="38">
        <v>36</v>
      </c>
      <c r="D354" s="38">
        <v>51</v>
      </c>
      <c r="E354" s="38" t="s">
        <v>667</v>
      </c>
      <c r="F354" s="9" t="s">
        <v>6</v>
      </c>
      <c r="G354" s="45" t="s">
        <v>977</v>
      </c>
      <c r="H354" s="45" t="s">
        <v>679</v>
      </c>
      <c r="I354" s="38">
        <v>8</v>
      </c>
      <c r="J354" s="38">
        <v>91.98</v>
      </c>
      <c r="K354" s="40">
        <v>40664</v>
      </c>
      <c r="L354" s="40">
        <v>42884.411800000002</v>
      </c>
      <c r="M354" s="41">
        <v>964703</v>
      </c>
      <c r="N354" s="41">
        <v>9791.2489999999998</v>
      </c>
      <c r="O354" s="41">
        <v>141210.79699999999</v>
      </c>
      <c r="P354" s="41">
        <v>141209.796</v>
      </c>
      <c r="Q354" s="42">
        <v>6.0679815445790049E-2</v>
      </c>
      <c r="R354" s="42">
        <v>0.953883215870584</v>
      </c>
      <c r="S354" s="39">
        <v>7</v>
      </c>
      <c r="T354" s="39"/>
    </row>
    <row r="355" spans="1:20" x14ac:dyDescent="0.25">
      <c r="A355" s="38">
        <v>22</v>
      </c>
      <c r="B355" s="38">
        <v>13</v>
      </c>
      <c r="C355" s="38">
        <v>98</v>
      </c>
      <c r="D355" s="38">
        <v>51</v>
      </c>
      <c r="E355" s="38" t="s">
        <v>492</v>
      </c>
      <c r="F355" s="9" t="s">
        <v>6</v>
      </c>
      <c r="G355" s="45" t="s">
        <v>513</v>
      </c>
      <c r="H355" s="45" t="s">
        <v>998</v>
      </c>
      <c r="I355" s="38">
        <v>5</v>
      </c>
      <c r="J355" s="38">
        <v>62</v>
      </c>
      <c r="K355" s="40">
        <v>40781</v>
      </c>
      <c r="L355" s="40">
        <v>43100</v>
      </c>
      <c r="M355" s="41">
        <v>505261</v>
      </c>
      <c r="N355" s="41">
        <v>738.91399999999999</v>
      </c>
      <c r="O355" s="41">
        <v>1E-3</v>
      </c>
      <c r="P355" s="41">
        <v>0</v>
      </c>
      <c r="Q355" s="42">
        <v>0</v>
      </c>
      <c r="R355" s="42">
        <v>0.95489459902901663</v>
      </c>
      <c r="S355" s="39">
        <v>14</v>
      </c>
      <c r="T355" s="39"/>
    </row>
    <row r="356" spans="1:20" x14ac:dyDescent="0.25">
      <c r="A356" s="38">
        <v>22</v>
      </c>
      <c r="B356" s="38">
        <v>13</v>
      </c>
      <c r="C356" s="38">
        <v>26</v>
      </c>
      <c r="D356" s="38">
        <v>51</v>
      </c>
      <c r="E356" s="38" t="s">
        <v>390</v>
      </c>
      <c r="F356" s="39" t="s">
        <v>33</v>
      </c>
      <c r="G356" s="38" t="s">
        <v>396</v>
      </c>
      <c r="H356" s="38" t="s">
        <v>13</v>
      </c>
      <c r="I356" s="38">
        <v>8</v>
      </c>
      <c r="J356" s="38">
        <v>6.58</v>
      </c>
      <c r="K356" s="40">
        <v>41108</v>
      </c>
      <c r="L356" s="40">
        <v>41472.999200000006</v>
      </c>
      <c r="M356" s="41">
        <v>13606</v>
      </c>
      <c r="N356" s="41">
        <v>0</v>
      </c>
      <c r="O356" s="41">
        <v>1E-3</v>
      </c>
      <c r="P356" s="41">
        <v>0</v>
      </c>
      <c r="Q356" s="42">
        <v>0</v>
      </c>
      <c r="R356" s="42">
        <v>0.96641187711303833</v>
      </c>
      <c r="S356" s="39">
        <v>7</v>
      </c>
      <c r="T356" s="39"/>
    </row>
    <row r="357" spans="1:20" ht="27" x14ac:dyDescent="0.25">
      <c r="A357" s="38">
        <v>22</v>
      </c>
      <c r="B357" s="38">
        <v>13</v>
      </c>
      <c r="C357" s="38">
        <v>97</v>
      </c>
      <c r="D357" s="38">
        <v>51</v>
      </c>
      <c r="E357" s="38" t="s">
        <v>492</v>
      </c>
      <c r="F357" s="9" t="s">
        <v>512</v>
      </c>
      <c r="G357" s="45" t="s">
        <v>996</v>
      </c>
      <c r="H357" s="45" t="s">
        <v>997</v>
      </c>
      <c r="I357" s="38">
        <v>5</v>
      </c>
      <c r="J357" s="38">
        <v>54.25</v>
      </c>
      <c r="K357" s="40">
        <v>40801</v>
      </c>
      <c r="L357" s="40">
        <v>42717.245799999997</v>
      </c>
      <c r="M357" s="41">
        <v>565555</v>
      </c>
      <c r="N357" s="41">
        <v>27401.775000000001</v>
      </c>
      <c r="O357" s="41">
        <v>58460.197</v>
      </c>
      <c r="P357" s="41">
        <v>58460.197</v>
      </c>
      <c r="Q357" s="42">
        <v>0</v>
      </c>
      <c r="R357" s="42">
        <v>0.97466028945018612</v>
      </c>
      <c r="S357" s="39">
        <v>7</v>
      </c>
      <c r="T357" s="39"/>
    </row>
    <row r="358" spans="1:20" x14ac:dyDescent="0.25">
      <c r="A358" s="38">
        <v>22</v>
      </c>
      <c r="B358" s="38">
        <v>13</v>
      </c>
      <c r="C358" s="38">
        <v>17</v>
      </c>
      <c r="D358" s="38">
        <v>51</v>
      </c>
      <c r="E358" s="38" t="s">
        <v>207</v>
      </c>
      <c r="F358" s="9" t="s">
        <v>211</v>
      </c>
      <c r="G358" s="45" t="s">
        <v>975</v>
      </c>
      <c r="H358" s="45" t="s">
        <v>976</v>
      </c>
      <c r="I358" s="38">
        <v>5</v>
      </c>
      <c r="J358" s="38">
        <v>0.81</v>
      </c>
      <c r="K358" s="40">
        <v>40929</v>
      </c>
      <c r="L358" s="40">
        <v>42997.328800000003</v>
      </c>
      <c r="M358" s="41">
        <v>20785</v>
      </c>
      <c r="N358" s="41">
        <v>1735.35</v>
      </c>
      <c r="O358" s="41">
        <v>4365.0680000000002</v>
      </c>
      <c r="P358" s="41">
        <v>4365.0649999999996</v>
      </c>
      <c r="Q358" s="42">
        <v>0.38489295164782295</v>
      </c>
      <c r="R358" s="42">
        <v>0.97565552080827522</v>
      </c>
      <c r="S358" s="39">
        <v>7</v>
      </c>
      <c r="T358" s="39"/>
    </row>
    <row r="359" spans="1:20" x14ac:dyDescent="0.25">
      <c r="A359" s="38">
        <v>22</v>
      </c>
      <c r="B359" s="38">
        <v>13</v>
      </c>
      <c r="C359" s="38">
        <v>78</v>
      </c>
      <c r="D359" s="38">
        <v>51</v>
      </c>
      <c r="E359" s="38" t="s">
        <v>261</v>
      </c>
      <c r="F359" s="9" t="s">
        <v>118</v>
      </c>
      <c r="G359" s="45" t="s">
        <v>271</v>
      </c>
      <c r="H359" s="45" t="s">
        <v>989</v>
      </c>
      <c r="I359" s="38">
        <v>5</v>
      </c>
      <c r="J359" s="38">
        <v>5.83</v>
      </c>
      <c r="K359" s="40">
        <v>40878</v>
      </c>
      <c r="L359" s="40">
        <v>42946.328799999996</v>
      </c>
      <c r="M359" s="41">
        <v>520416</v>
      </c>
      <c r="N359" s="41">
        <v>48623.37</v>
      </c>
      <c r="O359" s="41">
        <v>181592.54</v>
      </c>
      <c r="P359" s="41">
        <v>181592.538</v>
      </c>
      <c r="Q359" s="42">
        <v>0.26189625222898605</v>
      </c>
      <c r="R359" s="42">
        <v>0.98214889626760127</v>
      </c>
      <c r="S359" s="39">
        <v>7</v>
      </c>
      <c r="T359" s="39"/>
    </row>
    <row r="360" spans="1:20" x14ac:dyDescent="0.25">
      <c r="A360" s="38">
        <v>22</v>
      </c>
      <c r="B360" s="38">
        <v>13</v>
      </c>
      <c r="C360" s="38">
        <v>96</v>
      </c>
      <c r="D360" s="38">
        <v>51</v>
      </c>
      <c r="E360" s="38" t="s">
        <v>492</v>
      </c>
      <c r="F360" s="9" t="s">
        <v>510</v>
      </c>
      <c r="G360" s="45" t="s">
        <v>511</v>
      </c>
      <c r="H360" s="45" t="s">
        <v>995</v>
      </c>
      <c r="I360" s="38">
        <v>5</v>
      </c>
      <c r="J360" s="38">
        <v>70.5</v>
      </c>
      <c r="K360" s="40">
        <v>40865</v>
      </c>
      <c r="L360" s="40">
        <v>42233.747000000003</v>
      </c>
      <c r="M360" s="41">
        <v>420803</v>
      </c>
      <c r="N360" s="41">
        <v>56.5</v>
      </c>
      <c r="O360" s="41">
        <v>1E-3</v>
      </c>
      <c r="P360" s="41">
        <v>0</v>
      </c>
      <c r="Q360" s="42">
        <v>0</v>
      </c>
      <c r="R360" s="42">
        <v>0.99879516068088869</v>
      </c>
      <c r="S360" s="39">
        <v>7</v>
      </c>
      <c r="T360" s="39"/>
    </row>
    <row r="361" spans="1:20" x14ac:dyDescent="0.25">
      <c r="A361" s="38">
        <v>22</v>
      </c>
      <c r="B361" s="38">
        <v>13</v>
      </c>
      <c r="C361" s="38">
        <v>40</v>
      </c>
      <c r="D361" s="38">
        <v>51</v>
      </c>
      <c r="E361" s="38" t="s">
        <v>340</v>
      </c>
      <c r="F361" s="39" t="s">
        <v>68</v>
      </c>
      <c r="G361" s="38" t="s">
        <v>1409</v>
      </c>
      <c r="H361" s="38" t="s">
        <v>1410</v>
      </c>
      <c r="I361" s="38">
        <v>8</v>
      </c>
      <c r="J361" s="38">
        <v>1.95</v>
      </c>
      <c r="K361" s="40">
        <v>40400</v>
      </c>
      <c r="L361" s="40">
        <v>40825.832399999999</v>
      </c>
      <c r="M361" s="41">
        <v>11859</v>
      </c>
      <c r="N361" s="41">
        <v>0</v>
      </c>
      <c r="O361" s="41">
        <v>1E-3</v>
      </c>
      <c r="P361" s="41">
        <v>0</v>
      </c>
      <c r="Q361" s="42">
        <v>0</v>
      </c>
      <c r="R361" s="42">
        <v>1</v>
      </c>
      <c r="S361" s="39">
        <v>7</v>
      </c>
      <c r="T361" s="39"/>
    </row>
    <row r="362" spans="1:20" x14ac:dyDescent="0.25">
      <c r="A362" s="38">
        <v>22</v>
      </c>
      <c r="B362" s="38">
        <v>13</v>
      </c>
      <c r="C362" s="38">
        <v>88</v>
      </c>
      <c r="D362" s="38">
        <v>51</v>
      </c>
      <c r="E362" s="38" t="s">
        <v>363</v>
      </c>
      <c r="F362" s="9" t="s">
        <v>154</v>
      </c>
      <c r="G362" s="45" t="s">
        <v>991</v>
      </c>
      <c r="H362" s="45" t="s">
        <v>992</v>
      </c>
      <c r="I362" s="38">
        <v>8</v>
      </c>
      <c r="J362" s="38">
        <v>19.03</v>
      </c>
      <c r="K362" s="40">
        <v>40848</v>
      </c>
      <c r="L362" s="40">
        <v>42703.412599999996</v>
      </c>
      <c r="M362" s="41">
        <v>1172703</v>
      </c>
      <c r="N362" s="41">
        <v>41833.103000000003</v>
      </c>
      <c r="O362" s="41">
        <v>6984.7470000000003</v>
      </c>
      <c r="P362" s="41">
        <v>6984.7470000000003</v>
      </c>
      <c r="Q362" s="42">
        <v>0</v>
      </c>
      <c r="R362" s="42">
        <v>1</v>
      </c>
      <c r="S362" s="39">
        <v>7</v>
      </c>
      <c r="T362" s="39"/>
    </row>
    <row r="363" spans="1:20" ht="27" x14ac:dyDescent="0.25">
      <c r="A363" s="38">
        <v>22</v>
      </c>
      <c r="B363" s="38">
        <v>13</v>
      </c>
      <c r="C363" s="38">
        <v>70</v>
      </c>
      <c r="D363" s="38">
        <v>51</v>
      </c>
      <c r="E363" s="38" t="s">
        <v>590</v>
      </c>
      <c r="F363" s="39" t="s">
        <v>595</v>
      </c>
      <c r="G363" s="38" t="s">
        <v>1413</v>
      </c>
      <c r="H363" s="38" t="s">
        <v>596</v>
      </c>
      <c r="I363" s="38">
        <v>5</v>
      </c>
      <c r="J363" s="38">
        <v>44.96</v>
      </c>
      <c r="K363" s="40">
        <v>40081</v>
      </c>
      <c r="L363" s="40">
        <v>40993.498</v>
      </c>
      <c r="M363" s="41">
        <v>71037</v>
      </c>
      <c r="N363" s="41">
        <v>0</v>
      </c>
      <c r="O363" s="41">
        <v>1E-3</v>
      </c>
      <c r="P363" s="41">
        <v>0</v>
      </c>
      <c r="Q363" s="42">
        <v>0</v>
      </c>
      <c r="R363" s="42">
        <v>1</v>
      </c>
      <c r="S363" s="39">
        <v>8</v>
      </c>
      <c r="T363" s="39"/>
    </row>
    <row r="364" spans="1:20" ht="15" x14ac:dyDescent="0.3">
      <c r="G364" s="49" t="s">
        <v>999</v>
      </c>
      <c r="M364" s="43">
        <f>SUM(M340:M363)</f>
        <v>14055788</v>
      </c>
      <c r="N364" s="43">
        <f t="shared" ref="N364:P364" si="22">SUM(N340:N363)</f>
        <v>1409199.7520000003</v>
      </c>
      <c r="O364" s="43">
        <f t="shared" si="22"/>
        <v>2318747.4770000004</v>
      </c>
      <c r="P364" s="43">
        <f t="shared" si="22"/>
        <v>2313026.0660000001</v>
      </c>
    </row>
    <row r="366" spans="1:20" ht="15" x14ac:dyDescent="0.3">
      <c r="G366" s="49" t="s">
        <v>1000</v>
      </c>
    </row>
    <row r="367" spans="1:20" x14ac:dyDescent="0.25">
      <c r="A367" s="38">
        <v>22</v>
      </c>
      <c r="B367" s="38">
        <v>14</v>
      </c>
      <c r="C367" s="38">
        <v>2</v>
      </c>
      <c r="D367" s="38">
        <v>54</v>
      </c>
      <c r="E367" s="38" t="s">
        <v>5</v>
      </c>
      <c r="F367" s="44" t="s">
        <v>31</v>
      </c>
      <c r="G367" s="45" t="s">
        <v>32</v>
      </c>
      <c r="H367" s="45" t="s">
        <v>1003</v>
      </c>
      <c r="I367" s="38">
        <v>8</v>
      </c>
      <c r="J367" s="38">
        <v>25</v>
      </c>
      <c r="K367" s="40">
        <v>40247</v>
      </c>
      <c r="L367" s="40">
        <v>44079.491600000001</v>
      </c>
      <c r="M367" s="41">
        <v>512548</v>
      </c>
      <c r="N367" s="41">
        <v>20183.171999999999</v>
      </c>
      <c r="O367" s="41">
        <v>194216.5</v>
      </c>
      <c r="P367" s="41">
        <v>0</v>
      </c>
      <c r="Q367" s="42">
        <v>0</v>
      </c>
      <c r="R367" s="42">
        <v>2.0657577436649834E-2</v>
      </c>
      <c r="S367" s="39">
        <v>9</v>
      </c>
      <c r="T367" s="39"/>
    </row>
    <row r="368" spans="1:20" x14ac:dyDescent="0.25">
      <c r="A368" s="38">
        <v>22</v>
      </c>
      <c r="B368" s="38">
        <v>14</v>
      </c>
      <c r="C368" s="38">
        <v>75</v>
      </c>
      <c r="D368" s="38">
        <v>53</v>
      </c>
      <c r="E368" s="38" t="s">
        <v>5</v>
      </c>
      <c r="F368" s="39" t="s">
        <v>37</v>
      </c>
      <c r="G368" s="38" t="s">
        <v>51</v>
      </c>
      <c r="H368" s="38" t="s">
        <v>52</v>
      </c>
      <c r="I368" s="38">
        <v>8</v>
      </c>
      <c r="J368" s="38">
        <v>15</v>
      </c>
      <c r="K368" s="40">
        <v>42167</v>
      </c>
      <c r="L368" s="40">
        <v>43444.497199999998</v>
      </c>
      <c r="M368" s="41">
        <v>783278</v>
      </c>
      <c r="N368" s="41">
        <v>5459.933</v>
      </c>
      <c r="O368" s="41">
        <v>48088.605000000003</v>
      </c>
      <c r="P368" s="41">
        <v>17504.552</v>
      </c>
      <c r="Q368" s="42">
        <v>6.2289506407686669E-3</v>
      </c>
      <c r="R368" s="42">
        <v>2.5441797165246565E-2</v>
      </c>
      <c r="S368" s="39">
        <v>6</v>
      </c>
      <c r="T368" s="39"/>
    </row>
    <row r="369" spans="1:20" x14ac:dyDescent="0.25">
      <c r="A369" s="38">
        <v>22</v>
      </c>
      <c r="B369" s="38">
        <v>14</v>
      </c>
      <c r="C369" s="38">
        <v>56</v>
      </c>
      <c r="D369" s="38">
        <v>51</v>
      </c>
      <c r="E369" s="38" t="s">
        <v>173</v>
      </c>
      <c r="F369" s="39" t="s">
        <v>174</v>
      </c>
      <c r="G369" s="38" t="s">
        <v>187</v>
      </c>
      <c r="H369" s="38" t="s">
        <v>188</v>
      </c>
      <c r="I369" s="38">
        <v>8</v>
      </c>
      <c r="J369" s="38">
        <v>34.11</v>
      </c>
      <c r="K369" s="40">
        <v>42278</v>
      </c>
      <c r="L369" s="40">
        <v>43251.331200000001</v>
      </c>
      <c r="M369" s="41">
        <v>275351</v>
      </c>
      <c r="N369" s="41">
        <v>24332.059000000001</v>
      </c>
      <c r="O369" s="41">
        <v>709.58600000000001</v>
      </c>
      <c r="P369" s="41">
        <v>709.58600000000001</v>
      </c>
      <c r="Q369" s="42">
        <v>6.2683629258655314E-3</v>
      </c>
      <c r="R369" s="42">
        <v>3.7207055721606243E-2</v>
      </c>
      <c r="S369" s="39">
        <v>6</v>
      </c>
      <c r="T369" s="39" t="s">
        <v>93</v>
      </c>
    </row>
    <row r="370" spans="1:20" x14ac:dyDescent="0.25">
      <c r="A370" s="38">
        <v>22</v>
      </c>
      <c r="B370" s="38">
        <v>14</v>
      </c>
      <c r="C370" s="38">
        <v>35</v>
      </c>
      <c r="D370" s="38">
        <v>51</v>
      </c>
      <c r="E370" s="38" t="s">
        <v>363</v>
      </c>
      <c r="F370" s="9" t="s">
        <v>373</v>
      </c>
      <c r="G370" s="10" t="s">
        <v>374</v>
      </c>
      <c r="H370" s="10" t="s">
        <v>375</v>
      </c>
      <c r="I370" s="38">
        <v>8</v>
      </c>
      <c r="J370" s="38">
        <v>21.6</v>
      </c>
      <c r="K370" s="40">
        <v>41761</v>
      </c>
      <c r="L370" s="40">
        <v>43099.330399999999</v>
      </c>
      <c r="M370" s="41">
        <v>1741709</v>
      </c>
      <c r="N370" s="41">
        <v>0</v>
      </c>
      <c r="O370" s="41">
        <v>2660.4340000000002</v>
      </c>
      <c r="P370" s="41">
        <v>2660.4340000000002</v>
      </c>
      <c r="Q370" s="42">
        <v>0</v>
      </c>
      <c r="R370" s="42">
        <v>5.8704984586977503E-2</v>
      </c>
      <c r="S370" s="39">
        <v>9</v>
      </c>
      <c r="T370" s="39"/>
    </row>
    <row r="371" spans="1:20" x14ac:dyDescent="0.25">
      <c r="A371" s="38">
        <v>22</v>
      </c>
      <c r="B371" s="38">
        <v>14</v>
      </c>
      <c r="C371" s="38">
        <v>21</v>
      </c>
      <c r="D371" s="38">
        <v>51</v>
      </c>
      <c r="E371" s="38" t="s">
        <v>5</v>
      </c>
      <c r="F371" s="39" t="s">
        <v>34</v>
      </c>
      <c r="G371" s="38" t="s">
        <v>35</v>
      </c>
      <c r="H371" s="38" t="s">
        <v>1399</v>
      </c>
      <c r="I371" s="38">
        <v>8</v>
      </c>
      <c r="J371" s="38">
        <v>11.1</v>
      </c>
      <c r="K371" s="40">
        <v>41610</v>
      </c>
      <c r="L371" s="40">
        <v>43830.411800000002</v>
      </c>
      <c r="M371" s="41">
        <v>1546905</v>
      </c>
      <c r="N371" s="41">
        <v>0</v>
      </c>
      <c r="O371" s="41">
        <v>0</v>
      </c>
      <c r="P371" s="41">
        <v>0</v>
      </c>
      <c r="Q371" s="42">
        <v>0</v>
      </c>
      <c r="R371" s="42">
        <v>6.5194048761882603E-2</v>
      </c>
      <c r="S371" s="39">
        <v>14</v>
      </c>
      <c r="T371" s="39"/>
    </row>
    <row r="372" spans="1:20" ht="27" x14ac:dyDescent="0.25">
      <c r="A372" s="38">
        <v>22</v>
      </c>
      <c r="B372" s="38">
        <v>14</v>
      </c>
      <c r="C372" s="38">
        <v>74</v>
      </c>
      <c r="D372" s="38">
        <v>51</v>
      </c>
      <c r="E372" s="38" t="s">
        <v>5</v>
      </c>
      <c r="F372" s="39" t="s">
        <v>37</v>
      </c>
      <c r="G372" s="38" t="s">
        <v>43</v>
      </c>
      <c r="H372" s="38" t="s">
        <v>44</v>
      </c>
      <c r="I372" s="38">
        <v>8</v>
      </c>
      <c r="J372" s="38">
        <v>26.12</v>
      </c>
      <c r="K372" s="40">
        <v>42537</v>
      </c>
      <c r="L372" s="40">
        <v>43419.081399999995</v>
      </c>
      <c r="M372" s="41">
        <v>935051</v>
      </c>
      <c r="N372" s="41">
        <v>135536.516</v>
      </c>
      <c r="O372" s="41">
        <v>58416.173000000003</v>
      </c>
      <c r="P372" s="41">
        <v>120570.02</v>
      </c>
      <c r="Q372" s="42">
        <v>0.12378576141836113</v>
      </c>
      <c r="R372" s="42">
        <v>0.18900359445634515</v>
      </c>
      <c r="S372" s="39">
        <v>6</v>
      </c>
      <c r="T372" s="39"/>
    </row>
    <row r="373" spans="1:20" ht="27" x14ac:dyDescent="0.25">
      <c r="A373" s="38">
        <v>22</v>
      </c>
      <c r="B373" s="38">
        <v>14</v>
      </c>
      <c r="C373" s="38">
        <v>60</v>
      </c>
      <c r="D373" s="38">
        <v>51</v>
      </c>
      <c r="E373" s="38" t="s">
        <v>115</v>
      </c>
      <c r="F373" s="39" t="s">
        <v>118</v>
      </c>
      <c r="G373" s="38" t="s">
        <v>1340</v>
      </c>
      <c r="H373" s="38" t="s">
        <v>125</v>
      </c>
      <c r="I373" s="38">
        <v>8</v>
      </c>
      <c r="J373" s="38">
        <v>10.958</v>
      </c>
      <c r="K373" s="40">
        <v>41516</v>
      </c>
      <c r="L373" s="40">
        <v>43219.329600000005</v>
      </c>
      <c r="M373" s="41">
        <v>2060784</v>
      </c>
      <c r="N373" s="41">
        <v>103884.84699999999</v>
      </c>
      <c r="O373" s="41">
        <v>60078.612999999998</v>
      </c>
      <c r="P373" s="41">
        <v>60078.612000000001</v>
      </c>
      <c r="Q373" s="42">
        <v>6.4647726302222847E-2</v>
      </c>
      <c r="R373" s="42">
        <v>0.19179836411773382</v>
      </c>
      <c r="S373" s="39">
        <v>6</v>
      </c>
      <c r="T373" s="39"/>
    </row>
    <row r="374" spans="1:20" x14ac:dyDescent="0.25">
      <c r="A374" s="38">
        <v>22</v>
      </c>
      <c r="B374" s="38">
        <v>14</v>
      </c>
      <c r="C374" s="38">
        <v>75</v>
      </c>
      <c r="D374" s="38">
        <v>52</v>
      </c>
      <c r="E374" s="38" t="s">
        <v>5</v>
      </c>
      <c r="F374" s="39" t="s">
        <v>37</v>
      </c>
      <c r="G374" s="38" t="s">
        <v>49</v>
      </c>
      <c r="H374" s="38" t="s">
        <v>50</v>
      </c>
      <c r="I374" s="38">
        <v>8</v>
      </c>
      <c r="J374" s="38">
        <v>15</v>
      </c>
      <c r="K374" s="40">
        <v>42074</v>
      </c>
      <c r="L374" s="40">
        <v>43442.746999999996</v>
      </c>
      <c r="M374" s="41">
        <v>762351</v>
      </c>
      <c r="N374" s="41">
        <v>5677.8190000000004</v>
      </c>
      <c r="O374" s="41">
        <v>58616.610999999997</v>
      </c>
      <c r="P374" s="41">
        <v>111465.25</v>
      </c>
      <c r="Q374" s="42">
        <v>0.18262322735852646</v>
      </c>
      <c r="R374" s="42">
        <v>0.20908347991935472</v>
      </c>
      <c r="S374" s="39">
        <v>6</v>
      </c>
      <c r="T374" s="39"/>
    </row>
    <row r="375" spans="1:20" ht="27" x14ac:dyDescent="0.25">
      <c r="A375" s="38">
        <v>22</v>
      </c>
      <c r="B375" s="38">
        <v>14</v>
      </c>
      <c r="C375" s="38">
        <v>73</v>
      </c>
      <c r="D375" s="38">
        <v>52</v>
      </c>
      <c r="E375" s="38" t="s">
        <v>5</v>
      </c>
      <c r="F375" s="39" t="s">
        <v>37</v>
      </c>
      <c r="G375" s="38" t="s">
        <v>41</v>
      </c>
      <c r="H375" s="38" t="s">
        <v>42</v>
      </c>
      <c r="I375" s="38">
        <v>8</v>
      </c>
      <c r="J375" s="38">
        <v>12.62</v>
      </c>
      <c r="K375" s="40">
        <v>42167</v>
      </c>
      <c r="L375" s="40">
        <v>43281</v>
      </c>
      <c r="M375" s="41">
        <v>750050</v>
      </c>
      <c r="N375" s="41">
        <v>29614.992999999999</v>
      </c>
      <c r="O375" s="41">
        <v>75539.221000000005</v>
      </c>
      <c r="P375" s="41">
        <v>130233.103</v>
      </c>
      <c r="Q375" s="42">
        <v>0.18906072928471435</v>
      </c>
      <c r="R375" s="42">
        <v>0.24653956402906474</v>
      </c>
      <c r="S375" s="39">
        <v>6</v>
      </c>
      <c r="T375" s="39"/>
    </row>
    <row r="376" spans="1:20" x14ac:dyDescent="0.25">
      <c r="A376" s="38">
        <v>22</v>
      </c>
      <c r="B376" s="38">
        <v>14</v>
      </c>
      <c r="C376" s="38">
        <v>2</v>
      </c>
      <c r="D376" s="38">
        <v>52</v>
      </c>
      <c r="E376" s="38" t="s">
        <v>5</v>
      </c>
      <c r="F376" s="44" t="s">
        <v>31</v>
      </c>
      <c r="G376" s="45" t="s">
        <v>29</v>
      </c>
      <c r="H376" s="45" t="s">
        <v>1001</v>
      </c>
      <c r="I376" s="38">
        <v>8</v>
      </c>
      <c r="J376" s="38">
        <v>28.43</v>
      </c>
      <c r="K376" s="40">
        <v>40238</v>
      </c>
      <c r="L376" s="40">
        <v>43553.409399999997</v>
      </c>
      <c r="M376" s="41">
        <v>4882250</v>
      </c>
      <c r="N376" s="41">
        <v>615639.598</v>
      </c>
      <c r="O376" s="41">
        <v>507490.38</v>
      </c>
      <c r="P376" s="41">
        <v>391834.71600000001</v>
      </c>
      <c r="Q376" s="42">
        <v>0.16360653387270213</v>
      </c>
      <c r="R376" s="42">
        <v>0.28462778432075375</v>
      </c>
      <c r="S376" s="39">
        <v>6</v>
      </c>
      <c r="T376" s="39"/>
    </row>
    <row r="377" spans="1:20" x14ac:dyDescent="0.25">
      <c r="A377" s="38">
        <v>22</v>
      </c>
      <c r="B377" s="38">
        <v>14</v>
      </c>
      <c r="C377" s="38">
        <v>74</v>
      </c>
      <c r="D377" s="38">
        <v>52</v>
      </c>
      <c r="E377" s="38" t="s">
        <v>5</v>
      </c>
      <c r="F377" s="39" t="s">
        <v>37</v>
      </c>
      <c r="G377" s="38" t="s">
        <v>45</v>
      </c>
      <c r="H377" s="38" t="s">
        <v>46</v>
      </c>
      <c r="I377" s="38">
        <v>8</v>
      </c>
      <c r="J377" s="38">
        <v>25.66</v>
      </c>
      <c r="K377" s="40">
        <v>42537</v>
      </c>
      <c r="L377" s="40">
        <v>43419.081399999995</v>
      </c>
      <c r="M377" s="41">
        <v>936313</v>
      </c>
      <c r="N377" s="41">
        <v>135536.516</v>
      </c>
      <c r="O377" s="41">
        <v>191385.592</v>
      </c>
      <c r="P377" s="41">
        <v>129231.74400000001</v>
      </c>
      <c r="Q377" s="42">
        <v>0.29832545313372771</v>
      </c>
      <c r="R377" s="42">
        <v>0.3383291698395729</v>
      </c>
      <c r="S377" s="39">
        <v>6</v>
      </c>
      <c r="T377" s="39"/>
    </row>
    <row r="378" spans="1:20" x14ac:dyDescent="0.25">
      <c r="A378" s="38">
        <v>22</v>
      </c>
      <c r="B378" s="38">
        <v>14</v>
      </c>
      <c r="C378" s="38">
        <v>36</v>
      </c>
      <c r="D378" s="38">
        <v>51</v>
      </c>
      <c r="E378" s="38" t="s">
        <v>363</v>
      </c>
      <c r="F378" s="44" t="s">
        <v>373</v>
      </c>
      <c r="G378" s="45" t="s">
        <v>376</v>
      </c>
      <c r="H378" s="45" t="s">
        <v>377</v>
      </c>
      <c r="I378" s="38">
        <v>8</v>
      </c>
      <c r="J378" s="38">
        <v>18.827999999999999</v>
      </c>
      <c r="K378" s="40">
        <v>41183</v>
      </c>
      <c r="L378" s="40">
        <v>43220.912199999999</v>
      </c>
      <c r="M378" s="41">
        <v>1622603</v>
      </c>
      <c r="N378" s="41">
        <v>7794.0820000000003</v>
      </c>
      <c r="O378" s="41">
        <v>2E-3</v>
      </c>
      <c r="P378" s="41">
        <v>0</v>
      </c>
      <c r="Q378" s="42">
        <v>0</v>
      </c>
      <c r="R378" s="42">
        <v>0.37654805272762343</v>
      </c>
      <c r="S378" s="39">
        <v>14</v>
      </c>
      <c r="T378" s="39"/>
    </row>
    <row r="379" spans="1:20" x14ac:dyDescent="0.25">
      <c r="A379" s="38">
        <v>22</v>
      </c>
      <c r="B379" s="38">
        <v>14</v>
      </c>
      <c r="C379" s="38">
        <v>2</v>
      </c>
      <c r="D379" s="38">
        <v>53</v>
      </c>
      <c r="E379" s="38" t="s">
        <v>5</v>
      </c>
      <c r="F379" s="44" t="s">
        <v>31</v>
      </c>
      <c r="G379" s="45" t="s">
        <v>30</v>
      </c>
      <c r="H379" s="45" t="s">
        <v>1002</v>
      </c>
      <c r="I379" s="38">
        <v>8</v>
      </c>
      <c r="J379" s="38">
        <v>18.62</v>
      </c>
      <c r="K379" s="40">
        <v>40245</v>
      </c>
      <c r="L379" s="40">
        <v>43529.9928</v>
      </c>
      <c r="M379" s="41">
        <v>2333472</v>
      </c>
      <c r="N379" s="41">
        <v>299451.89799999999</v>
      </c>
      <c r="O379" s="41">
        <v>117945.03200000001</v>
      </c>
      <c r="P379" s="41">
        <v>604978.81999999995</v>
      </c>
      <c r="Q379" s="42">
        <v>0.18312197446551748</v>
      </c>
      <c r="R379" s="42">
        <v>0.37897947779103414</v>
      </c>
      <c r="S379" s="39">
        <v>6</v>
      </c>
      <c r="T379" s="39"/>
    </row>
    <row r="380" spans="1:20" ht="27" x14ac:dyDescent="0.25">
      <c r="A380" s="38">
        <v>22</v>
      </c>
      <c r="B380" s="38">
        <v>14</v>
      </c>
      <c r="C380" s="38">
        <v>30</v>
      </c>
      <c r="D380" s="38">
        <v>51</v>
      </c>
      <c r="E380" s="38" t="s">
        <v>235</v>
      </c>
      <c r="F380" s="9" t="s">
        <v>245</v>
      </c>
      <c r="G380" s="10" t="s">
        <v>246</v>
      </c>
      <c r="H380" s="10" t="s">
        <v>247</v>
      </c>
      <c r="I380" s="38">
        <v>8</v>
      </c>
      <c r="J380" s="38">
        <v>67.849999999999994</v>
      </c>
      <c r="K380" s="40">
        <v>40818</v>
      </c>
      <c r="L380" s="40">
        <v>43100</v>
      </c>
      <c r="M380" s="41">
        <v>1380523</v>
      </c>
      <c r="N380" s="41">
        <v>0</v>
      </c>
      <c r="O380" s="41">
        <v>248.71</v>
      </c>
      <c r="P380" s="41">
        <v>248.71</v>
      </c>
      <c r="Q380" s="42">
        <v>0</v>
      </c>
      <c r="R380" s="42">
        <v>0.38162131308207109</v>
      </c>
      <c r="S380" s="39">
        <v>14</v>
      </c>
      <c r="T380" s="39"/>
    </row>
    <row r="381" spans="1:20" ht="27" x14ac:dyDescent="0.25">
      <c r="A381" s="38">
        <v>22</v>
      </c>
      <c r="B381" s="38">
        <v>14</v>
      </c>
      <c r="C381" s="38">
        <v>2</v>
      </c>
      <c r="D381" s="38">
        <v>51</v>
      </c>
      <c r="E381" s="38" t="s">
        <v>5</v>
      </c>
      <c r="F381" s="44" t="s">
        <v>31</v>
      </c>
      <c r="G381" s="45" t="s">
        <v>27</v>
      </c>
      <c r="H381" s="45" t="s">
        <v>28</v>
      </c>
      <c r="I381" s="38">
        <v>8</v>
      </c>
      <c r="J381" s="38">
        <v>25</v>
      </c>
      <c r="K381" s="40">
        <v>40247</v>
      </c>
      <c r="L381" s="40">
        <v>43714.492400000003</v>
      </c>
      <c r="M381" s="41">
        <v>3787412</v>
      </c>
      <c r="N381" s="41">
        <v>348727.70600000001</v>
      </c>
      <c r="O381" s="41">
        <v>626165.68299999996</v>
      </c>
      <c r="P381" s="41">
        <v>449004.05499999999</v>
      </c>
      <c r="Q381" s="42">
        <v>0.12813631049381477</v>
      </c>
      <c r="R381" s="42">
        <v>0.43637528739941678</v>
      </c>
      <c r="S381" s="39">
        <v>6</v>
      </c>
      <c r="T381" s="39"/>
    </row>
    <row r="382" spans="1:20" ht="27" x14ac:dyDescent="0.25">
      <c r="A382" s="38">
        <v>22</v>
      </c>
      <c r="B382" s="38">
        <v>14</v>
      </c>
      <c r="C382" s="38">
        <v>75</v>
      </c>
      <c r="D382" s="38">
        <v>51</v>
      </c>
      <c r="E382" s="38" t="s">
        <v>5</v>
      </c>
      <c r="F382" s="39" t="s">
        <v>37</v>
      </c>
      <c r="G382" s="38" t="s">
        <v>47</v>
      </c>
      <c r="H382" s="38" t="s">
        <v>48</v>
      </c>
      <c r="I382" s="38">
        <v>8</v>
      </c>
      <c r="J382" s="38">
        <v>15</v>
      </c>
      <c r="K382" s="40">
        <v>42064</v>
      </c>
      <c r="L382" s="40">
        <v>43311.080599999994</v>
      </c>
      <c r="M382" s="41">
        <v>875472</v>
      </c>
      <c r="N382" s="41">
        <v>152911.75899999999</v>
      </c>
      <c r="O382" s="41">
        <v>181321.70300000001</v>
      </c>
      <c r="P382" s="41">
        <v>156883.516</v>
      </c>
      <c r="Q382" s="42">
        <v>0.30824743681122868</v>
      </c>
      <c r="R382" s="42">
        <v>0.45151301240930608</v>
      </c>
      <c r="S382" s="39">
        <v>6</v>
      </c>
      <c r="T382" s="39"/>
    </row>
    <row r="383" spans="1:20" x14ac:dyDescent="0.25">
      <c r="A383" s="38">
        <v>22</v>
      </c>
      <c r="B383" s="38">
        <v>14</v>
      </c>
      <c r="C383" s="38">
        <v>69</v>
      </c>
      <c r="D383" s="38">
        <v>52</v>
      </c>
      <c r="E383" s="38" t="s">
        <v>556</v>
      </c>
      <c r="F383" s="39" t="s">
        <v>154</v>
      </c>
      <c r="G383" s="38" t="s">
        <v>573</v>
      </c>
      <c r="H383" s="38" t="s">
        <v>574</v>
      </c>
      <c r="I383" s="38">
        <v>8</v>
      </c>
      <c r="J383" s="38">
        <v>4</v>
      </c>
      <c r="K383" s="40">
        <v>42461</v>
      </c>
      <c r="L383" s="40">
        <v>43190.998399999997</v>
      </c>
      <c r="M383" s="41">
        <v>681647</v>
      </c>
      <c r="N383" s="41">
        <v>6867.3159999999998</v>
      </c>
      <c r="O383" s="41">
        <v>37177.521000000001</v>
      </c>
      <c r="P383" s="41">
        <v>37177.519999999997</v>
      </c>
      <c r="Q383" s="42">
        <v>0.31879110448663311</v>
      </c>
      <c r="R383" s="42">
        <v>0.4515372326145351</v>
      </c>
      <c r="S383" s="39">
        <v>6</v>
      </c>
      <c r="T383" s="39"/>
    </row>
    <row r="384" spans="1:20" x14ac:dyDescent="0.25">
      <c r="A384" s="38">
        <v>22</v>
      </c>
      <c r="B384" s="38">
        <v>14</v>
      </c>
      <c r="C384" s="38">
        <v>76</v>
      </c>
      <c r="D384" s="38">
        <v>51</v>
      </c>
      <c r="E384" s="38" t="s">
        <v>5</v>
      </c>
      <c r="F384" s="39" t="s">
        <v>37</v>
      </c>
      <c r="G384" s="38" t="s">
        <v>53</v>
      </c>
      <c r="H384" s="38" t="s">
        <v>1341</v>
      </c>
      <c r="I384" s="38">
        <v>8</v>
      </c>
      <c r="J384" s="38">
        <v>23.74</v>
      </c>
      <c r="K384" s="40">
        <v>41320</v>
      </c>
      <c r="L384" s="40">
        <v>43297.078999999998</v>
      </c>
      <c r="M384" s="41">
        <v>2295834</v>
      </c>
      <c r="N384" s="41">
        <v>396969.9</v>
      </c>
      <c r="O384" s="41">
        <v>356032.29</v>
      </c>
      <c r="P384" s="41">
        <v>356032.28899999999</v>
      </c>
      <c r="Q384" s="42">
        <v>0.21747739601382329</v>
      </c>
      <c r="R384" s="42">
        <v>0.47172225866504286</v>
      </c>
      <c r="S384" s="39">
        <v>6</v>
      </c>
      <c r="T384" s="39"/>
    </row>
    <row r="385" spans="1:20" x14ac:dyDescent="0.25">
      <c r="A385" s="38">
        <v>22</v>
      </c>
      <c r="B385" s="38">
        <v>14</v>
      </c>
      <c r="C385" s="38">
        <v>31</v>
      </c>
      <c r="D385" s="38">
        <v>51</v>
      </c>
      <c r="E385" s="38" t="s">
        <v>235</v>
      </c>
      <c r="F385" s="9" t="s">
        <v>245</v>
      </c>
      <c r="G385" s="10" t="s">
        <v>248</v>
      </c>
      <c r="H385" s="10" t="s">
        <v>248</v>
      </c>
      <c r="I385" s="38">
        <v>8</v>
      </c>
      <c r="J385" s="38">
        <v>30.4</v>
      </c>
      <c r="K385" s="40">
        <v>40843</v>
      </c>
      <c r="L385" s="40">
        <v>43100</v>
      </c>
      <c r="M385" s="41">
        <v>834112</v>
      </c>
      <c r="N385" s="41">
        <v>0</v>
      </c>
      <c r="O385" s="41">
        <v>1138.085</v>
      </c>
      <c r="P385" s="41">
        <v>1138.0840000000001</v>
      </c>
      <c r="Q385" s="42">
        <v>0</v>
      </c>
      <c r="R385" s="42">
        <v>0.4967258593570168</v>
      </c>
      <c r="S385" s="39">
        <v>14</v>
      </c>
      <c r="T385" s="39"/>
    </row>
    <row r="386" spans="1:20" x14ac:dyDescent="0.25">
      <c r="A386" s="38">
        <v>22</v>
      </c>
      <c r="B386" s="38">
        <v>14</v>
      </c>
      <c r="C386" s="38">
        <v>73</v>
      </c>
      <c r="D386" s="38">
        <v>51</v>
      </c>
      <c r="E386" s="38" t="s">
        <v>5</v>
      </c>
      <c r="F386" s="39" t="s">
        <v>37</v>
      </c>
      <c r="G386" s="38" t="s">
        <v>39</v>
      </c>
      <c r="H386" s="38" t="s">
        <v>40</v>
      </c>
      <c r="I386" s="38">
        <v>8</v>
      </c>
      <c r="J386" s="38">
        <v>26.24</v>
      </c>
      <c r="K386" s="40">
        <v>41326</v>
      </c>
      <c r="L386" s="40">
        <v>43181.412599999996</v>
      </c>
      <c r="M386" s="41">
        <v>1666474</v>
      </c>
      <c r="N386" s="41">
        <v>433233.92200000002</v>
      </c>
      <c r="O386" s="41">
        <v>526676.83100000001</v>
      </c>
      <c r="P386" s="41">
        <v>471696.72700000001</v>
      </c>
      <c r="Q386" s="42">
        <v>0.23177379305047663</v>
      </c>
      <c r="R386" s="42">
        <v>0.57224775184011267</v>
      </c>
      <c r="S386" s="39">
        <v>6</v>
      </c>
      <c r="T386" s="39"/>
    </row>
    <row r="387" spans="1:20" ht="27" x14ac:dyDescent="0.25">
      <c r="A387" s="38">
        <v>22</v>
      </c>
      <c r="B387" s="38">
        <v>14</v>
      </c>
      <c r="C387" s="38">
        <v>4</v>
      </c>
      <c r="D387" s="38">
        <v>51</v>
      </c>
      <c r="E387" s="38" t="s">
        <v>686</v>
      </c>
      <c r="F387" s="44" t="s">
        <v>83</v>
      </c>
      <c r="G387" s="45" t="s">
        <v>694</v>
      </c>
      <c r="H387" s="45" t="s">
        <v>1004</v>
      </c>
      <c r="I387" s="38">
        <v>8</v>
      </c>
      <c r="J387" s="38">
        <v>11.9</v>
      </c>
      <c r="K387" s="40">
        <v>40962</v>
      </c>
      <c r="L387" s="40">
        <v>43243.244999999995</v>
      </c>
      <c r="M387" s="41">
        <v>437403</v>
      </c>
      <c r="N387" s="41">
        <v>16490.424999999999</v>
      </c>
      <c r="O387" s="41">
        <v>158208.951</v>
      </c>
      <c r="P387" s="41">
        <v>158208.95000000001</v>
      </c>
      <c r="Q387" s="42">
        <v>0.36884063438065123</v>
      </c>
      <c r="R387" s="42">
        <v>0.63623477662476025</v>
      </c>
      <c r="S387" s="39">
        <v>6</v>
      </c>
      <c r="T387" s="39"/>
    </row>
    <row r="388" spans="1:20" ht="27" x14ac:dyDescent="0.25">
      <c r="A388" s="38">
        <v>22</v>
      </c>
      <c r="B388" s="38">
        <v>14</v>
      </c>
      <c r="C388" s="38">
        <v>72</v>
      </c>
      <c r="D388" s="38">
        <v>51</v>
      </c>
      <c r="E388" s="38" t="s">
        <v>5</v>
      </c>
      <c r="F388" s="39" t="s">
        <v>37</v>
      </c>
      <c r="G388" s="38" t="s">
        <v>38</v>
      </c>
      <c r="H388" s="38" t="s">
        <v>1342</v>
      </c>
      <c r="I388" s="38">
        <v>8</v>
      </c>
      <c r="J388" s="38">
        <v>8.9</v>
      </c>
      <c r="K388" s="40">
        <v>40872</v>
      </c>
      <c r="L388" s="40">
        <v>43092.411800000002</v>
      </c>
      <c r="M388" s="41">
        <v>1054380</v>
      </c>
      <c r="N388" s="41">
        <v>188784.924</v>
      </c>
      <c r="O388" s="41">
        <v>282950.54100000003</v>
      </c>
      <c r="P388" s="41">
        <v>282950.53999999998</v>
      </c>
      <c r="Q388" s="42">
        <v>0.43281454504068739</v>
      </c>
      <c r="R388" s="42">
        <v>0.64277395246495572</v>
      </c>
      <c r="S388" s="39">
        <v>6</v>
      </c>
      <c r="T388" s="39"/>
    </row>
    <row r="389" spans="1:20" x14ac:dyDescent="0.25">
      <c r="A389" s="38">
        <v>22</v>
      </c>
      <c r="B389" s="38">
        <v>14</v>
      </c>
      <c r="C389" s="38">
        <v>29</v>
      </c>
      <c r="D389" s="38">
        <v>51</v>
      </c>
      <c r="E389" s="38" t="s">
        <v>235</v>
      </c>
      <c r="F389" s="44" t="s">
        <v>245</v>
      </c>
      <c r="G389" s="45" t="s">
        <v>1007</v>
      </c>
      <c r="H389" s="45" t="s">
        <v>1008</v>
      </c>
      <c r="I389" s="38">
        <v>8</v>
      </c>
      <c r="J389" s="38">
        <v>67.75</v>
      </c>
      <c r="K389" s="40">
        <v>40787</v>
      </c>
      <c r="L389" s="40">
        <v>43706.993600000002</v>
      </c>
      <c r="M389" s="41">
        <v>1509636</v>
      </c>
      <c r="N389" s="41">
        <v>422324.73499999999</v>
      </c>
      <c r="O389" s="41">
        <v>162923.236</v>
      </c>
      <c r="P389" s="41">
        <v>162923.234</v>
      </c>
      <c r="Q389" s="42">
        <v>0.14429769825308883</v>
      </c>
      <c r="R389" s="42">
        <v>0.6498056485139464</v>
      </c>
      <c r="S389" s="39">
        <v>6</v>
      </c>
      <c r="T389" s="39"/>
    </row>
    <row r="390" spans="1:20" x14ac:dyDescent="0.25">
      <c r="A390" s="38">
        <v>22</v>
      </c>
      <c r="B390" s="38">
        <v>14</v>
      </c>
      <c r="C390" s="38">
        <v>40</v>
      </c>
      <c r="D390" s="38">
        <v>51</v>
      </c>
      <c r="E390" s="38" t="s">
        <v>390</v>
      </c>
      <c r="F390" s="9" t="s">
        <v>301</v>
      </c>
      <c r="G390" s="10" t="s">
        <v>400</v>
      </c>
      <c r="H390" s="10" t="s">
        <v>401</v>
      </c>
      <c r="I390" s="38">
        <v>8</v>
      </c>
      <c r="J390" s="38">
        <v>21</v>
      </c>
      <c r="K390" s="40">
        <v>41543</v>
      </c>
      <c r="L390" s="40">
        <v>42729.2474</v>
      </c>
      <c r="M390" s="41">
        <v>127811</v>
      </c>
      <c r="N390" s="41">
        <v>0</v>
      </c>
      <c r="O390" s="41">
        <v>4215.549</v>
      </c>
      <c r="P390" s="41">
        <v>4215.5479999999998</v>
      </c>
      <c r="Q390" s="42">
        <v>0</v>
      </c>
      <c r="R390" s="42">
        <v>0.68211656273716659</v>
      </c>
      <c r="S390" s="39">
        <v>9</v>
      </c>
      <c r="T390" s="39"/>
    </row>
    <row r="391" spans="1:20" x14ac:dyDescent="0.25">
      <c r="A391" s="38">
        <v>22</v>
      </c>
      <c r="B391" s="38">
        <v>14</v>
      </c>
      <c r="C391" s="38">
        <v>32</v>
      </c>
      <c r="D391" s="38">
        <v>51</v>
      </c>
      <c r="E391" s="38" t="s">
        <v>235</v>
      </c>
      <c r="F391" s="44" t="s">
        <v>245</v>
      </c>
      <c r="G391" s="45" t="s">
        <v>1009</v>
      </c>
      <c r="H391" s="45" t="s">
        <v>1010</v>
      </c>
      <c r="I391" s="38">
        <v>8</v>
      </c>
      <c r="J391" s="38">
        <v>61.88</v>
      </c>
      <c r="K391" s="40">
        <v>40687</v>
      </c>
      <c r="L391" s="40">
        <v>43120.328000000001</v>
      </c>
      <c r="M391" s="41">
        <v>2116355</v>
      </c>
      <c r="N391" s="41">
        <v>290606.42099999997</v>
      </c>
      <c r="O391" s="41">
        <v>254908.00399999999</v>
      </c>
      <c r="P391" s="41">
        <v>254908.00399999999</v>
      </c>
      <c r="Q391" s="42">
        <v>0.16780313321725324</v>
      </c>
      <c r="R391" s="42">
        <v>0.68623458729749975</v>
      </c>
      <c r="S391" s="39">
        <v>6</v>
      </c>
      <c r="T391" s="39"/>
    </row>
    <row r="392" spans="1:20" x14ac:dyDescent="0.25">
      <c r="A392" s="38">
        <v>22</v>
      </c>
      <c r="B392" s="38">
        <v>14</v>
      </c>
      <c r="C392" s="38">
        <v>28</v>
      </c>
      <c r="D392" s="38">
        <v>52</v>
      </c>
      <c r="E392" s="38" t="s">
        <v>235</v>
      </c>
      <c r="F392" s="44" t="s">
        <v>242</v>
      </c>
      <c r="G392" s="45" t="s">
        <v>243</v>
      </c>
      <c r="H392" s="45" t="s">
        <v>1338</v>
      </c>
      <c r="I392" s="38">
        <v>5</v>
      </c>
      <c r="J392" s="38">
        <v>24.25</v>
      </c>
      <c r="K392" s="40">
        <v>41699</v>
      </c>
      <c r="L392" s="40">
        <v>43158.996800000001</v>
      </c>
      <c r="M392" s="41">
        <v>71908</v>
      </c>
      <c r="N392" s="41">
        <v>268.846</v>
      </c>
      <c r="O392" s="41">
        <v>66460.145000000004</v>
      </c>
      <c r="P392" s="41">
        <v>2674.2040000000002</v>
      </c>
      <c r="Q392" s="42">
        <v>4.6879345830783778E-2</v>
      </c>
      <c r="R392" s="42">
        <v>0.82866996718028596</v>
      </c>
      <c r="S392" s="39">
        <v>6</v>
      </c>
      <c r="T392" s="39"/>
    </row>
    <row r="393" spans="1:20" x14ac:dyDescent="0.25">
      <c r="A393" s="38">
        <v>22</v>
      </c>
      <c r="B393" s="38">
        <v>14</v>
      </c>
      <c r="C393" s="38">
        <v>28</v>
      </c>
      <c r="D393" s="38">
        <v>53</v>
      </c>
      <c r="E393" s="38" t="s">
        <v>235</v>
      </c>
      <c r="F393" s="44" t="s">
        <v>242</v>
      </c>
      <c r="G393" s="45" t="s">
        <v>244</v>
      </c>
      <c r="H393" s="45" t="s">
        <v>1339</v>
      </c>
      <c r="I393" s="38">
        <v>5</v>
      </c>
      <c r="J393" s="38">
        <v>32.96</v>
      </c>
      <c r="K393" s="40">
        <v>41521</v>
      </c>
      <c r="L393" s="40">
        <v>43011.413399999998</v>
      </c>
      <c r="M393" s="41">
        <v>129672</v>
      </c>
      <c r="N393" s="41">
        <v>268.846</v>
      </c>
      <c r="O393" s="41">
        <v>23997.866999999998</v>
      </c>
      <c r="P393" s="41">
        <v>87783.805999999997</v>
      </c>
      <c r="Q393" s="42">
        <v>0.67711610833487568</v>
      </c>
      <c r="R393" s="42">
        <v>0.92628323770744647</v>
      </c>
      <c r="S393" s="39">
        <v>7</v>
      </c>
      <c r="T393" s="39"/>
    </row>
    <row r="394" spans="1:20" x14ac:dyDescent="0.25">
      <c r="A394" s="38">
        <v>22</v>
      </c>
      <c r="B394" s="38">
        <v>14</v>
      </c>
      <c r="C394" s="38">
        <v>12</v>
      </c>
      <c r="D394" s="38">
        <v>51</v>
      </c>
      <c r="E394" s="38" t="s">
        <v>622</v>
      </c>
      <c r="F394" s="39" t="s">
        <v>116</v>
      </c>
      <c r="G394" s="38" t="s">
        <v>1414</v>
      </c>
      <c r="H394" s="38" t="s">
        <v>1415</v>
      </c>
      <c r="I394" s="38">
        <v>5</v>
      </c>
      <c r="J394" s="38">
        <v>44.32</v>
      </c>
      <c r="K394" s="40">
        <v>40599</v>
      </c>
      <c r="L394" s="40">
        <v>41815.664000000004</v>
      </c>
      <c r="M394" s="41">
        <v>174733</v>
      </c>
      <c r="N394" s="41">
        <v>0</v>
      </c>
      <c r="O394" s="41">
        <v>1643.797</v>
      </c>
      <c r="P394" s="41">
        <v>1643.797</v>
      </c>
      <c r="Q394" s="42">
        <v>0</v>
      </c>
      <c r="R394" s="42">
        <v>0.95315710255074881</v>
      </c>
      <c r="S394" s="39">
        <v>8</v>
      </c>
      <c r="T394" s="39"/>
    </row>
    <row r="395" spans="1:20" x14ac:dyDescent="0.25">
      <c r="A395" s="38">
        <v>22</v>
      </c>
      <c r="B395" s="38">
        <v>14</v>
      </c>
      <c r="C395" s="38">
        <v>43</v>
      </c>
      <c r="D395" s="38">
        <v>51</v>
      </c>
      <c r="E395" s="38" t="s">
        <v>390</v>
      </c>
      <c r="F395" s="44" t="s">
        <v>402</v>
      </c>
      <c r="G395" s="45" t="s">
        <v>403</v>
      </c>
      <c r="H395" s="45" t="s">
        <v>404</v>
      </c>
      <c r="I395" s="38">
        <v>5</v>
      </c>
      <c r="J395" s="38">
        <v>30.44</v>
      </c>
      <c r="K395" s="40">
        <v>41968</v>
      </c>
      <c r="L395" s="40">
        <v>43100</v>
      </c>
      <c r="M395" s="41">
        <v>409031</v>
      </c>
      <c r="N395" s="41">
        <v>18794.563999999998</v>
      </c>
      <c r="O395" s="41">
        <v>51529.985999999997</v>
      </c>
      <c r="P395" s="41">
        <v>51529.985000000001</v>
      </c>
      <c r="Q395" s="42">
        <v>3.6752715564345978E-2</v>
      </c>
      <c r="R395" s="42">
        <v>0.95455845644951121</v>
      </c>
      <c r="S395" s="39">
        <v>6</v>
      </c>
      <c r="T395" s="39" t="s">
        <v>93</v>
      </c>
    </row>
    <row r="396" spans="1:20" x14ac:dyDescent="0.25">
      <c r="A396" s="38">
        <v>22</v>
      </c>
      <c r="B396" s="38">
        <v>14</v>
      </c>
      <c r="C396" s="38">
        <v>19</v>
      </c>
      <c r="D396" s="38">
        <v>51</v>
      </c>
      <c r="E396" s="38" t="s">
        <v>5</v>
      </c>
      <c r="F396" s="44" t="s">
        <v>33</v>
      </c>
      <c r="G396" s="45" t="s">
        <v>1005</v>
      </c>
      <c r="H396" s="45" t="s">
        <v>1006</v>
      </c>
      <c r="I396" s="38">
        <v>5</v>
      </c>
      <c r="J396" s="38">
        <v>8.9700000000000006</v>
      </c>
      <c r="K396" s="40">
        <v>40795</v>
      </c>
      <c r="L396" s="40">
        <v>42741.662400000001</v>
      </c>
      <c r="M396" s="41">
        <v>329629</v>
      </c>
      <c r="N396" s="41">
        <v>25378.362000000001</v>
      </c>
      <c r="O396" s="41">
        <v>14694.499</v>
      </c>
      <c r="P396" s="41">
        <v>14694.499</v>
      </c>
      <c r="Q396" s="42">
        <v>1.6782503966580611E-2</v>
      </c>
      <c r="R396" s="42">
        <v>0.98385760961565882</v>
      </c>
      <c r="S396" s="39">
        <v>7</v>
      </c>
      <c r="T396" s="39"/>
    </row>
    <row r="397" spans="1:20" x14ac:dyDescent="0.25">
      <c r="A397" s="38">
        <v>22</v>
      </c>
      <c r="B397" s="38">
        <v>14</v>
      </c>
      <c r="C397" s="38">
        <v>48</v>
      </c>
      <c r="D397" s="38">
        <v>51</v>
      </c>
      <c r="E397" s="38" t="s">
        <v>622</v>
      </c>
      <c r="F397" s="39" t="s">
        <v>639</v>
      </c>
      <c r="G397" s="38" t="s">
        <v>1416</v>
      </c>
      <c r="H397" s="38" t="s">
        <v>1417</v>
      </c>
      <c r="I397" s="38">
        <v>8</v>
      </c>
      <c r="J397" s="38">
        <v>24.78</v>
      </c>
      <c r="K397" s="40">
        <v>40779</v>
      </c>
      <c r="L397" s="40">
        <v>42147.746999999996</v>
      </c>
      <c r="M397" s="41">
        <v>212956</v>
      </c>
      <c r="N397" s="41">
        <v>0</v>
      </c>
      <c r="O397" s="41">
        <v>1E-3</v>
      </c>
      <c r="P397" s="41">
        <v>0</v>
      </c>
      <c r="Q397" s="42">
        <v>0</v>
      </c>
      <c r="R397" s="42">
        <v>0.99289055016059657</v>
      </c>
      <c r="S397" s="39">
        <v>8</v>
      </c>
      <c r="T397" s="39"/>
    </row>
    <row r="398" spans="1:20" ht="15" x14ac:dyDescent="0.3">
      <c r="G398" s="49" t="s">
        <v>1011</v>
      </c>
      <c r="M398" s="43">
        <f>SUM(M367:M397)</f>
        <v>37237653</v>
      </c>
      <c r="N398" s="43">
        <f t="shared" ref="N398:P398" si="23">SUM(N367:N397)</f>
        <v>3684739.159</v>
      </c>
      <c r="O398" s="43">
        <f t="shared" si="23"/>
        <v>4065440.148000001</v>
      </c>
      <c r="P398" s="43">
        <f t="shared" si="23"/>
        <v>4062980.3049999992</v>
      </c>
    </row>
    <row r="399" spans="1:20" x14ac:dyDescent="0.25">
      <c r="G399" s="50"/>
    </row>
    <row r="400" spans="1:20" ht="15" x14ac:dyDescent="0.3">
      <c r="G400" s="49" t="s">
        <v>1012</v>
      </c>
    </row>
    <row r="401" spans="1:20" ht="27" x14ac:dyDescent="0.25">
      <c r="A401" s="38">
        <v>22</v>
      </c>
      <c r="B401" s="38">
        <v>15</v>
      </c>
      <c r="C401" s="38">
        <v>11</v>
      </c>
      <c r="D401" s="38">
        <v>51</v>
      </c>
      <c r="E401" s="38" t="s">
        <v>5</v>
      </c>
      <c r="F401" s="9" t="s">
        <v>33</v>
      </c>
      <c r="G401" s="45" t="s">
        <v>1013</v>
      </c>
      <c r="H401" s="45" t="s">
        <v>54</v>
      </c>
      <c r="I401" s="38">
        <v>5</v>
      </c>
      <c r="J401" s="38">
        <v>32.700000000000003</v>
      </c>
      <c r="K401" s="40">
        <v>42795</v>
      </c>
      <c r="L401" s="40">
        <v>43524.998399999997</v>
      </c>
      <c r="M401" s="41">
        <v>1558552</v>
      </c>
      <c r="N401" s="41">
        <v>269038.516</v>
      </c>
      <c r="O401" s="41">
        <v>0</v>
      </c>
      <c r="P401" s="41">
        <v>99580.862999999998</v>
      </c>
      <c r="Q401" s="42">
        <v>0.10308542801266816</v>
      </c>
      <c r="R401" s="42">
        <v>0.10308542801266816</v>
      </c>
      <c r="S401" s="39">
        <v>6</v>
      </c>
      <c r="T401" s="39"/>
    </row>
    <row r="402" spans="1:20" x14ac:dyDescent="0.25">
      <c r="A402" s="38">
        <v>22</v>
      </c>
      <c r="B402" s="38">
        <v>15</v>
      </c>
      <c r="C402" s="38">
        <v>11</v>
      </c>
      <c r="D402" s="38">
        <v>55</v>
      </c>
      <c r="E402" s="38" t="s">
        <v>5</v>
      </c>
      <c r="F402" s="9" t="s">
        <v>33</v>
      </c>
      <c r="G402" s="45" t="s">
        <v>1014</v>
      </c>
      <c r="H402" s="45" t="s">
        <v>1015</v>
      </c>
      <c r="I402" s="38">
        <v>5</v>
      </c>
      <c r="J402" s="38">
        <v>39.700000000000003</v>
      </c>
      <c r="K402" s="40">
        <v>42264</v>
      </c>
      <c r="L402" s="40">
        <v>43511.080599999994</v>
      </c>
      <c r="M402" s="41">
        <v>1582356</v>
      </c>
      <c r="N402" s="41">
        <v>272758.81900000002</v>
      </c>
      <c r="O402" s="41">
        <v>237512.84</v>
      </c>
      <c r="P402" s="41">
        <v>137931.97700000001</v>
      </c>
      <c r="Q402" s="42">
        <v>0.13570271165275072</v>
      </c>
      <c r="R402" s="42">
        <v>0.1798583883778366</v>
      </c>
      <c r="S402" s="39">
        <v>6</v>
      </c>
      <c r="T402" s="39"/>
    </row>
    <row r="403" spans="1:20" ht="27" x14ac:dyDescent="0.25">
      <c r="A403" s="38">
        <v>22</v>
      </c>
      <c r="B403" s="38">
        <v>15</v>
      </c>
      <c r="C403" s="38">
        <v>42</v>
      </c>
      <c r="D403" s="38">
        <v>51</v>
      </c>
      <c r="E403" s="38" t="s">
        <v>5</v>
      </c>
      <c r="F403" s="9" t="s">
        <v>33</v>
      </c>
      <c r="G403" s="45" t="s">
        <v>1017</v>
      </c>
      <c r="H403" s="45" t="s">
        <v>55</v>
      </c>
      <c r="I403" s="38">
        <v>8</v>
      </c>
      <c r="J403" s="38">
        <v>8</v>
      </c>
      <c r="K403" s="40">
        <v>42262</v>
      </c>
      <c r="L403" s="40">
        <v>43539.497199999998</v>
      </c>
      <c r="M403" s="41">
        <v>1038898</v>
      </c>
      <c r="N403" s="41">
        <v>34261.385000000002</v>
      </c>
      <c r="O403" s="41">
        <v>114853.91800000001</v>
      </c>
      <c r="P403" s="41">
        <v>114853.917</v>
      </c>
      <c r="Q403" s="42">
        <v>0.19037576354945338</v>
      </c>
      <c r="R403" s="42">
        <v>0.19278312211593437</v>
      </c>
      <c r="S403" s="39">
        <v>6</v>
      </c>
      <c r="T403" s="39"/>
    </row>
    <row r="404" spans="1:20" x14ac:dyDescent="0.25">
      <c r="A404" s="38">
        <v>22</v>
      </c>
      <c r="B404" s="38">
        <v>15</v>
      </c>
      <c r="C404" s="38">
        <v>97</v>
      </c>
      <c r="D404" s="38">
        <v>51</v>
      </c>
      <c r="E404" s="38" t="s">
        <v>261</v>
      </c>
      <c r="F404" s="9" t="s">
        <v>118</v>
      </c>
      <c r="G404" s="45" t="s">
        <v>1019</v>
      </c>
      <c r="H404" s="45" t="s">
        <v>272</v>
      </c>
      <c r="I404" s="38">
        <v>8</v>
      </c>
      <c r="J404" s="38">
        <v>20.34</v>
      </c>
      <c r="K404" s="40">
        <v>42005</v>
      </c>
      <c r="L404" s="40">
        <v>43099.997599999995</v>
      </c>
      <c r="M404" s="41">
        <v>1520949</v>
      </c>
      <c r="N404" s="41">
        <v>86852.259000000005</v>
      </c>
      <c r="O404" s="41">
        <v>185751.633</v>
      </c>
      <c r="P404" s="41">
        <v>185751.63200000001</v>
      </c>
      <c r="Q404" s="42">
        <v>0.17529384614474253</v>
      </c>
      <c r="R404" s="42">
        <v>0.35485673747114466</v>
      </c>
      <c r="S404" s="39">
        <v>6</v>
      </c>
      <c r="T404" s="39"/>
    </row>
    <row r="405" spans="1:20" x14ac:dyDescent="0.25">
      <c r="A405" s="38">
        <v>22</v>
      </c>
      <c r="B405" s="38">
        <v>15</v>
      </c>
      <c r="C405" s="38">
        <v>98</v>
      </c>
      <c r="D405" s="38">
        <v>51</v>
      </c>
      <c r="E405" s="38" t="s">
        <v>261</v>
      </c>
      <c r="F405" s="9" t="s">
        <v>118</v>
      </c>
      <c r="G405" s="45" t="s">
        <v>1019</v>
      </c>
      <c r="H405" s="45" t="s">
        <v>1020</v>
      </c>
      <c r="I405" s="38">
        <v>8</v>
      </c>
      <c r="J405" s="38">
        <v>9.65</v>
      </c>
      <c r="K405" s="40">
        <v>42230</v>
      </c>
      <c r="L405" s="40">
        <v>43324.997599999995</v>
      </c>
      <c r="M405" s="41">
        <v>1119792</v>
      </c>
      <c r="N405" s="41">
        <v>82370.656000000003</v>
      </c>
      <c r="O405" s="41">
        <v>123667.014</v>
      </c>
      <c r="P405" s="41">
        <v>123667.01300000001</v>
      </c>
      <c r="Q405" s="42">
        <v>0.33447015159958277</v>
      </c>
      <c r="R405" s="42">
        <v>0.43520314486976153</v>
      </c>
      <c r="S405" s="39">
        <v>6</v>
      </c>
      <c r="T405" s="39"/>
    </row>
    <row r="406" spans="1:20" x14ac:dyDescent="0.25">
      <c r="A406" s="38">
        <v>22</v>
      </c>
      <c r="B406" s="38">
        <v>15</v>
      </c>
      <c r="C406" s="38">
        <v>45</v>
      </c>
      <c r="D406" s="38">
        <v>51</v>
      </c>
      <c r="E406" s="38" t="s">
        <v>5</v>
      </c>
      <c r="F406" s="9" t="s">
        <v>21</v>
      </c>
      <c r="G406" s="10" t="s">
        <v>56</v>
      </c>
      <c r="H406" s="10" t="s">
        <v>57</v>
      </c>
      <c r="I406" s="38">
        <v>8</v>
      </c>
      <c r="J406" s="38">
        <v>5.25</v>
      </c>
      <c r="K406" s="40">
        <v>42521</v>
      </c>
      <c r="L406" s="40">
        <v>43250.998399999997</v>
      </c>
      <c r="M406" s="41">
        <v>1212284</v>
      </c>
      <c r="N406" s="41">
        <v>0</v>
      </c>
      <c r="O406" s="41">
        <v>567386.54200000002</v>
      </c>
      <c r="P406" s="41">
        <v>567386.54</v>
      </c>
      <c r="Q406" s="42">
        <v>0.25660818752041603</v>
      </c>
      <c r="R406" s="42">
        <v>0.43664025921318766</v>
      </c>
      <c r="S406" s="39">
        <v>6</v>
      </c>
      <c r="T406" s="39"/>
    </row>
    <row r="407" spans="1:20" x14ac:dyDescent="0.25">
      <c r="A407" s="38">
        <v>22</v>
      </c>
      <c r="B407" s="38">
        <v>15</v>
      </c>
      <c r="C407" s="38">
        <v>17</v>
      </c>
      <c r="D407" s="38">
        <v>52</v>
      </c>
      <c r="E407" s="38" t="s">
        <v>431</v>
      </c>
      <c r="F407" s="9" t="s">
        <v>58</v>
      </c>
      <c r="G407" s="45" t="s">
        <v>444</v>
      </c>
      <c r="H407" s="45" t="s">
        <v>1016</v>
      </c>
      <c r="I407" s="38">
        <v>8</v>
      </c>
      <c r="J407" s="38">
        <v>13</v>
      </c>
      <c r="K407" s="40">
        <v>41852</v>
      </c>
      <c r="L407" s="40">
        <v>43403.246599999999</v>
      </c>
      <c r="M407" s="41">
        <v>864987</v>
      </c>
      <c r="N407" s="41">
        <v>21673.687999999998</v>
      </c>
      <c r="O407" s="41">
        <v>127131.015</v>
      </c>
      <c r="P407" s="41">
        <v>127131.014</v>
      </c>
      <c r="Q407" s="42">
        <v>0.19960878024756443</v>
      </c>
      <c r="R407" s="42">
        <v>0.48150087804787817</v>
      </c>
      <c r="S407" s="39">
        <v>6</v>
      </c>
      <c r="T407" s="39"/>
    </row>
    <row r="408" spans="1:20" x14ac:dyDescent="0.25">
      <c r="A408" s="38">
        <v>22</v>
      </c>
      <c r="B408" s="38">
        <v>15</v>
      </c>
      <c r="C408" s="38">
        <v>38</v>
      </c>
      <c r="D408" s="38">
        <v>51</v>
      </c>
      <c r="E408" s="38" t="s">
        <v>492</v>
      </c>
      <c r="F408" s="9" t="s">
        <v>515</v>
      </c>
      <c r="G408" s="10" t="s">
        <v>516</v>
      </c>
      <c r="H408" s="10" t="s">
        <v>517</v>
      </c>
      <c r="I408" s="38">
        <v>8</v>
      </c>
      <c r="J408" s="38">
        <v>6</v>
      </c>
      <c r="K408" s="40">
        <v>41563</v>
      </c>
      <c r="L408" s="40">
        <v>43114.246599999999</v>
      </c>
      <c r="M408" s="41">
        <v>279530</v>
      </c>
      <c r="N408" s="41">
        <v>257.58699999999999</v>
      </c>
      <c r="O408" s="41">
        <v>125946.197</v>
      </c>
      <c r="P408" s="41">
        <v>125946.19500000001</v>
      </c>
      <c r="Q408" s="42">
        <v>0.12572174721854543</v>
      </c>
      <c r="R408" s="42">
        <v>0.81308625192287054</v>
      </c>
      <c r="S408" s="39">
        <v>6</v>
      </c>
      <c r="T408" s="39" t="s">
        <v>93</v>
      </c>
    </row>
    <row r="409" spans="1:20" ht="27" x14ac:dyDescent="0.25">
      <c r="A409" s="38">
        <v>22</v>
      </c>
      <c r="B409" s="38">
        <v>15</v>
      </c>
      <c r="C409" s="38">
        <v>80</v>
      </c>
      <c r="D409" s="38">
        <v>51</v>
      </c>
      <c r="E409" s="38" t="s">
        <v>315</v>
      </c>
      <c r="F409" s="9" t="s">
        <v>334</v>
      </c>
      <c r="G409" s="10" t="s">
        <v>335</v>
      </c>
      <c r="H409" s="10" t="s">
        <v>336</v>
      </c>
      <c r="I409" s="38">
        <v>8</v>
      </c>
      <c r="J409" s="38">
        <v>5.56</v>
      </c>
      <c r="K409" s="40">
        <v>42109</v>
      </c>
      <c r="L409" s="40">
        <v>42717.332000000002</v>
      </c>
      <c r="M409" s="41">
        <v>121830</v>
      </c>
      <c r="N409" s="41">
        <v>0</v>
      </c>
      <c r="O409" s="41">
        <v>6714.54</v>
      </c>
      <c r="P409" s="41">
        <v>6714.5389999999998</v>
      </c>
      <c r="Q409" s="42">
        <v>0.17862595419847327</v>
      </c>
      <c r="R409" s="42">
        <v>0.97691044898629242</v>
      </c>
      <c r="S409" s="39">
        <v>7</v>
      </c>
      <c r="T409" s="39"/>
    </row>
    <row r="410" spans="1:20" x14ac:dyDescent="0.25">
      <c r="A410" s="38">
        <v>22</v>
      </c>
      <c r="B410" s="38">
        <v>15</v>
      </c>
      <c r="C410" s="38">
        <v>48</v>
      </c>
      <c r="D410" s="38">
        <v>51</v>
      </c>
      <c r="E410" s="38" t="s">
        <v>363</v>
      </c>
      <c r="F410" s="9" t="s">
        <v>154</v>
      </c>
      <c r="G410" s="45" t="s">
        <v>1018</v>
      </c>
      <c r="H410" s="45" t="s">
        <v>378</v>
      </c>
      <c r="I410" s="38">
        <v>8</v>
      </c>
      <c r="J410" s="38">
        <v>13</v>
      </c>
      <c r="K410" s="40">
        <v>41570</v>
      </c>
      <c r="L410" s="40">
        <v>42725.830800000003</v>
      </c>
      <c r="M410" s="41">
        <v>254249</v>
      </c>
      <c r="N410" s="41">
        <v>56884.817999999999</v>
      </c>
      <c r="O410" s="41">
        <v>82317.517000000007</v>
      </c>
      <c r="P410" s="41">
        <v>82317.516000000003</v>
      </c>
      <c r="Q410" s="42">
        <v>0</v>
      </c>
      <c r="R410" s="42">
        <v>0.99998820054356163</v>
      </c>
      <c r="S410" s="39">
        <v>7</v>
      </c>
      <c r="T410" s="39"/>
    </row>
    <row r="411" spans="1:20" ht="15" x14ac:dyDescent="0.3">
      <c r="G411" s="49" t="s">
        <v>1021</v>
      </c>
      <c r="M411" s="43">
        <f>SUM(M401:M410)</f>
        <v>9553427</v>
      </c>
      <c r="N411" s="43">
        <f t="shared" ref="N411:P411" si="24">SUM(N401:N410)</f>
        <v>824097.72799999989</v>
      </c>
      <c r="O411" s="43">
        <f t="shared" si="24"/>
        <v>1571281.216</v>
      </c>
      <c r="P411" s="43">
        <f t="shared" si="24"/>
        <v>1571281.2060000005</v>
      </c>
    </row>
    <row r="412" spans="1:20" x14ac:dyDescent="0.25">
      <c r="G412" s="50"/>
    </row>
    <row r="413" spans="1:20" ht="15" x14ac:dyDescent="0.3">
      <c r="G413" s="49" t="s">
        <v>1469</v>
      </c>
    </row>
    <row r="414" spans="1:20" x14ac:dyDescent="0.25">
      <c r="A414" s="38">
        <v>22</v>
      </c>
      <c r="B414" s="38">
        <v>16</v>
      </c>
      <c r="C414" s="38">
        <v>25</v>
      </c>
      <c r="D414" s="38">
        <v>51</v>
      </c>
      <c r="E414" s="38" t="s">
        <v>133</v>
      </c>
      <c r="F414" s="9" t="s">
        <v>6</v>
      </c>
      <c r="G414" s="45" t="s">
        <v>1025</v>
      </c>
      <c r="H414" s="45" t="s">
        <v>153</v>
      </c>
      <c r="I414" s="38">
        <v>8</v>
      </c>
      <c r="J414" s="38">
        <v>60</v>
      </c>
      <c r="K414" s="40">
        <v>42917</v>
      </c>
      <c r="L414" s="40">
        <v>43281.999199999998</v>
      </c>
      <c r="M414" s="41">
        <v>47762</v>
      </c>
      <c r="N414" s="41">
        <v>15013.787</v>
      </c>
      <c r="O414" s="41">
        <v>2173.5059999999999</v>
      </c>
      <c r="P414" s="41">
        <v>2173.5039999999999</v>
      </c>
      <c r="Q414" s="42">
        <v>6.9448515556299981E-2</v>
      </c>
      <c r="R414" s="42">
        <v>6.9448515556299981E-2</v>
      </c>
      <c r="S414" s="39">
        <v>6</v>
      </c>
      <c r="T414" s="39"/>
    </row>
    <row r="415" spans="1:20" ht="27" x14ac:dyDescent="0.25">
      <c r="A415" s="38">
        <v>22</v>
      </c>
      <c r="B415" s="38">
        <v>16</v>
      </c>
      <c r="C415" s="38">
        <v>20</v>
      </c>
      <c r="D415" s="38">
        <v>51</v>
      </c>
      <c r="E415" s="38" t="s">
        <v>590</v>
      </c>
      <c r="F415" s="9" t="s">
        <v>570</v>
      </c>
      <c r="G415" s="45" t="s">
        <v>597</v>
      </c>
      <c r="H415" s="45" t="s">
        <v>1024</v>
      </c>
      <c r="I415" s="38">
        <v>8</v>
      </c>
      <c r="J415" s="38">
        <v>120</v>
      </c>
      <c r="K415" s="40">
        <v>42849</v>
      </c>
      <c r="L415" s="40">
        <v>43213.999199999998</v>
      </c>
      <c r="M415" s="41">
        <v>61868</v>
      </c>
      <c r="N415" s="41">
        <v>6441.9040000000005</v>
      </c>
      <c r="O415" s="41">
        <v>25858.351999999999</v>
      </c>
      <c r="P415" s="41">
        <v>25858.350999999999</v>
      </c>
      <c r="Q415" s="42">
        <v>0.57380228874377703</v>
      </c>
      <c r="R415" s="42">
        <v>0.57380228874377703</v>
      </c>
      <c r="S415" s="39">
        <v>6</v>
      </c>
      <c r="T415" s="39"/>
    </row>
    <row r="416" spans="1:20" x14ac:dyDescent="0.25">
      <c r="A416" s="38">
        <v>22</v>
      </c>
      <c r="B416" s="38">
        <v>16</v>
      </c>
      <c r="C416" s="38">
        <v>16</v>
      </c>
      <c r="D416" s="38">
        <v>51</v>
      </c>
      <c r="E416" s="38" t="s">
        <v>530</v>
      </c>
      <c r="F416" s="9" t="s">
        <v>120</v>
      </c>
      <c r="G416" s="45" t="s">
        <v>1022</v>
      </c>
      <c r="H416" s="45" t="s">
        <v>1023</v>
      </c>
      <c r="I416" s="38">
        <v>8</v>
      </c>
      <c r="J416" s="38">
        <v>120</v>
      </c>
      <c r="K416" s="40">
        <v>42460</v>
      </c>
      <c r="L416" s="40">
        <v>43098.748599999999</v>
      </c>
      <c r="M416" s="41">
        <v>76228</v>
      </c>
      <c r="N416" s="41">
        <v>12524.261</v>
      </c>
      <c r="O416" s="41">
        <v>64828.031999999999</v>
      </c>
      <c r="P416" s="41">
        <v>64828.031000000003</v>
      </c>
      <c r="Q416" s="42">
        <v>0.65740935089468433</v>
      </c>
      <c r="R416" s="42">
        <v>0.93672928582673032</v>
      </c>
      <c r="S416" s="39">
        <v>6</v>
      </c>
      <c r="T416" s="39" t="s">
        <v>60</v>
      </c>
    </row>
    <row r="417" spans="1:26" x14ac:dyDescent="0.25">
      <c r="A417" s="38">
        <v>22</v>
      </c>
      <c r="B417" s="38">
        <v>16</v>
      </c>
      <c r="C417" s="38">
        <v>24</v>
      </c>
      <c r="D417" s="38">
        <v>51</v>
      </c>
      <c r="E417" s="38" t="s">
        <v>94</v>
      </c>
      <c r="F417" s="9" t="s">
        <v>101</v>
      </c>
      <c r="G417" s="45" t="s">
        <v>102</v>
      </c>
      <c r="H417" s="45" t="s">
        <v>103</v>
      </c>
      <c r="I417" s="38">
        <v>8</v>
      </c>
      <c r="J417" s="38">
        <v>35.799999999999997</v>
      </c>
      <c r="K417" s="40">
        <v>42614</v>
      </c>
      <c r="L417" s="40">
        <v>43039</v>
      </c>
      <c r="M417" s="41">
        <v>46000</v>
      </c>
      <c r="N417" s="41">
        <v>14530.321</v>
      </c>
      <c r="O417" s="41">
        <v>43597.663</v>
      </c>
      <c r="P417" s="41">
        <v>43596.377999999997</v>
      </c>
      <c r="Q417" s="42">
        <v>0.87613043478260866</v>
      </c>
      <c r="R417" s="42">
        <v>1</v>
      </c>
      <c r="S417" s="39">
        <v>7</v>
      </c>
      <c r="T417" s="39" t="s">
        <v>104</v>
      </c>
    </row>
    <row r="418" spans="1:26" ht="15" x14ac:dyDescent="0.3">
      <c r="G418" s="49" t="s">
        <v>1026</v>
      </c>
      <c r="M418" s="43">
        <f>SUM(M414:M417)</f>
        <v>231858</v>
      </c>
      <c r="N418" s="43">
        <f t="shared" ref="N418:P418" si="25">SUM(N414:N417)</f>
        <v>48510.273000000001</v>
      </c>
      <c r="O418" s="43">
        <f t="shared" si="25"/>
        <v>136457.55300000001</v>
      </c>
      <c r="P418" s="43">
        <f t="shared" si="25"/>
        <v>136456.264</v>
      </c>
    </row>
    <row r="419" spans="1:26" ht="15" x14ac:dyDescent="0.3">
      <c r="G419" s="50"/>
      <c r="M419" s="43"/>
      <c r="N419" s="43"/>
      <c r="O419" s="43"/>
      <c r="P419" s="43"/>
    </row>
    <row r="420" spans="1:26" ht="15" x14ac:dyDescent="0.3">
      <c r="G420" s="49" t="s">
        <v>1027</v>
      </c>
    </row>
    <row r="421" spans="1:26" ht="27" x14ac:dyDescent="0.25">
      <c r="A421" s="38">
        <v>22</v>
      </c>
      <c r="B421" s="38">
        <v>17</v>
      </c>
      <c r="C421" s="38">
        <v>9</v>
      </c>
      <c r="D421" s="38">
        <v>51</v>
      </c>
      <c r="E421" s="38" t="s">
        <v>5</v>
      </c>
      <c r="F421" s="9" t="s">
        <v>58</v>
      </c>
      <c r="G421" s="45" t="s">
        <v>1028</v>
      </c>
      <c r="H421" s="45" t="s">
        <v>59</v>
      </c>
      <c r="I421" s="38">
        <v>8</v>
      </c>
      <c r="J421" s="38">
        <v>3.5</v>
      </c>
      <c r="K421" s="40">
        <v>42826</v>
      </c>
      <c r="L421" s="40">
        <v>43464.748600000006</v>
      </c>
      <c r="M421" s="41">
        <v>68350</v>
      </c>
      <c r="N421" s="41">
        <v>11761.968999999999</v>
      </c>
      <c r="O421" s="41">
        <v>7206.06</v>
      </c>
      <c r="P421" s="41">
        <v>7206.058</v>
      </c>
      <c r="Q421" s="42">
        <v>0.17855157278712508</v>
      </c>
      <c r="R421" s="42">
        <v>0.17855157278712508</v>
      </c>
      <c r="S421" s="39">
        <v>6</v>
      </c>
      <c r="T421" s="39" t="s">
        <v>60</v>
      </c>
    </row>
    <row r="422" spans="1:26" x14ac:dyDescent="0.25">
      <c r="A422" s="38">
        <v>22</v>
      </c>
      <c r="B422" s="38">
        <v>17</v>
      </c>
      <c r="C422" s="38">
        <v>19</v>
      </c>
      <c r="D422" s="38">
        <v>51</v>
      </c>
      <c r="E422" s="38" t="s">
        <v>390</v>
      </c>
      <c r="F422" s="9" t="s">
        <v>12</v>
      </c>
      <c r="G422" s="45" t="s">
        <v>403</v>
      </c>
      <c r="H422" s="45" t="s">
        <v>405</v>
      </c>
      <c r="I422" s="38">
        <v>8</v>
      </c>
      <c r="J422" s="38">
        <v>25.34</v>
      </c>
      <c r="K422" s="40">
        <v>42309</v>
      </c>
      <c r="L422" s="40">
        <v>43130.248200000002</v>
      </c>
      <c r="M422" s="41">
        <v>80906</v>
      </c>
      <c r="N422" s="41">
        <v>35285.908000000003</v>
      </c>
      <c r="O422" s="41">
        <v>36172.885999999999</v>
      </c>
      <c r="P422" s="41">
        <v>36172.885000000002</v>
      </c>
      <c r="Q422" s="42">
        <v>0.50594517093911451</v>
      </c>
      <c r="R422" s="42">
        <v>0.95468815662620821</v>
      </c>
      <c r="S422" s="39">
        <v>6</v>
      </c>
      <c r="T422" s="39" t="s">
        <v>60</v>
      </c>
    </row>
    <row r="423" spans="1:26" ht="15" x14ac:dyDescent="0.3">
      <c r="G423" s="49" t="s">
        <v>1029</v>
      </c>
      <c r="M423" s="43">
        <f>SUM(M421:M422)</f>
        <v>149256</v>
      </c>
      <c r="N423" s="43">
        <f t="shared" ref="N423:P423" si="26">SUM(N421:N422)</f>
        <v>47047.877</v>
      </c>
      <c r="O423" s="43">
        <f t="shared" si="26"/>
        <v>43378.945999999996</v>
      </c>
      <c r="P423" s="43">
        <f t="shared" si="26"/>
        <v>43378.942999999999</v>
      </c>
    </row>
    <row r="424" spans="1:26" ht="15" x14ac:dyDescent="0.3">
      <c r="G424" s="49" t="s">
        <v>1030</v>
      </c>
      <c r="M424" s="43">
        <f>+M423+M418+M411+M398+M364+M337+M325+M317+M299+M278+M269+M253+M249+M223+M208</f>
        <v>96018681.969999999</v>
      </c>
      <c r="N424" s="43">
        <f t="shared" ref="N424:P424" si="27">+N423+N418+N411+N398+N364+N337+N325+N317+N299+N278+N269+N253+N249+N223+N208</f>
        <v>9846389.7890000008</v>
      </c>
      <c r="O424" s="43">
        <f t="shared" si="27"/>
        <v>12788418.542000001</v>
      </c>
      <c r="P424" s="43">
        <f t="shared" si="27"/>
        <v>12764186.931</v>
      </c>
    </row>
    <row r="425" spans="1:26" ht="15" x14ac:dyDescent="0.3">
      <c r="G425" s="49"/>
    </row>
    <row r="426" spans="1:26" ht="15" x14ac:dyDescent="0.3">
      <c r="G426" s="49" t="s">
        <v>1031</v>
      </c>
      <c r="Z426" s="54"/>
    </row>
    <row r="427" spans="1:26" ht="15" x14ac:dyDescent="0.3">
      <c r="G427" s="49" t="s">
        <v>1453</v>
      </c>
    </row>
    <row r="428" spans="1:26" x14ac:dyDescent="0.25">
      <c r="A428" s="38">
        <v>26</v>
      </c>
      <c r="B428" s="38">
        <v>1</v>
      </c>
      <c r="C428" s="38">
        <v>54</v>
      </c>
      <c r="D428" s="38">
        <v>51</v>
      </c>
      <c r="E428" s="38" t="s">
        <v>449</v>
      </c>
      <c r="F428" s="39" t="s">
        <v>300</v>
      </c>
      <c r="G428" s="38" t="s">
        <v>1419</v>
      </c>
      <c r="H428" s="38" t="s">
        <v>1418</v>
      </c>
      <c r="I428" s="38">
        <v>13</v>
      </c>
      <c r="J428" s="38">
        <v>134.74</v>
      </c>
      <c r="K428" s="40">
        <v>35734</v>
      </c>
      <c r="L428" s="40">
        <v>40539.822800000002</v>
      </c>
      <c r="M428" s="41">
        <v>39727</v>
      </c>
      <c r="N428" s="41">
        <v>0</v>
      </c>
      <c r="O428" s="41">
        <v>1E-3</v>
      </c>
      <c r="P428" s="41">
        <v>0</v>
      </c>
      <c r="Q428" s="42">
        <v>0</v>
      </c>
      <c r="R428" s="42">
        <v>1</v>
      </c>
      <c r="S428" s="39">
        <v>7</v>
      </c>
      <c r="T428" s="39"/>
    </row>
    <row r="429" spans="1:26" ht="15" x14ac:dyDescent="0.3">
      <c r="G429" s="49" t="s">
        <v>1454</v>
      </c>
      <c r="M429" s="43">
        <f>SUM(M428)</f>
        <v>39727</v>
      </c>
      <c r="N429" s="43">
        <f t="shared" ref="N429:P429" si="28">SUM(N428)</f>
        <v>0</v>
      </c>
      <c r="O429" s="43">
        <f t="shared" si="28"/>
        <v>1E-3</v>
      </c>
      <c r="P429" s="43">
        <f t="shared" si="28"/>
        <v>0</v>
      </c>
    </row>
    <row r="431" spans="1:26" ht="15" x14ac:dyDescent="0.3">
      <c r="G431" s="49" t="s">
        <v>1452</v>
      </c>
    </row>
    <row r="432" spans="1:26" x14ac:dyDescent="0.25">
      <c r="A432" s="38">
        <v>26</v>
      </c>
      <c r="B432" s="38">
        <v>2</v>
      </c>
      <c r="C432" s="38">
        <v>80</v>
      </c>
      <c r="D432" s="38">
        <v>51</v>
      </c>
      <c r="E432" s="38" t="s">
        <v>94</v>
      </c>
      <c r="F432" s="39" t="s">
        <v>95</v>
      </c>
      <c r="G432" s="38" t="s">
        <v>105</v>
      </c>
      <c r="H432" s="38" t="s">
        <v>1421</v>
      </c>
      <c r="I432" s="38">
        <v>13</v>
      </c>
      <c r="J432" s="38">
        <v>171.92</v>
      </c>
      <c r="K432" s="40">
        <v>38474</v>
      </c>
      <c r="L432" s="40">
        <v>41028.994399999996</v>
      </c>
      <c r="M432" s="41">
        <v>57584</v>
      </c>
      <c r="N432" s="41">
        <v>0</v>
      </c>
      <c r="O432" s="41">
        <v>19.366</v>
      </c>
      <c r="P432" s="41">
        <v>19.364999999999998</v>
      </c>
      <c r="Q432" s="42">
        <v>0</v>
      </c>
      <c r="R432" s="42">
        <v>0.98398860794665188</v>
      </c>
      <c r="S432" s="39">
        <v>7</v>
      </c>
      <c r="T432" s="39"/>
    </row>
    <row r="433" spans="1:20" x14ac:dyDescent="0.25">
      <c r="A433" s="38">
        <v>26</v>
      </c>
      <c r="B433" s="38">
        <v>2</v>
      </c>
      <c r="C433" s="38">
        <v>81</v>
      </c>
      <c r="D433" s="38">
        <v>51</v>
      </c>
      <c r="E433" s="38" t="s">
        <v>686</v>
      </c>
      <c r="F433" s="39" t="s">
        <v>695</v>
      </c>
      <c r="G433" s="38" t="s">
        <v>696</v>
      </c>
      <c r="H433" s="38" t="s">
        <v>1422</v>
      </c>
      <c r="I433" s="38">
        <v>13</v>
      </c>
      <c r="J433" s="38">
        <v>75.319999999999993</v>
      </c>
      <c r="K433" s="40">
        <v>37061</v>
      </c>
      <c r="L433" s="40">
        <v>40011.410199999998</v>
      </c>
      <c r="M433" s="41">
        <v>26735</v>
      </c>
      <c r="N433" s="41">
        <v>0</v>
      </c>
      <c r="O433" s="41">
        <v>1E-3</v>
      </c>
      <c r="P433" s="41">
        <v>0</v>
      </c>
      <c r="Q433" s="42">
        <v>0</v>
      </c>
      <c r="R433" s="42">
        <v>0.98612305965962221</v>
      </c>
      <c r="S433" s="39">
        <v>7</v>
      </c>
      <c r="T433" s="39"/>
    </row>
    <row r="434" spans="1:20" ht="27" x14ac:dyDescent="0.25">
      <c r="A434" s="38">
        <v>26</v>
      </c>
      <c r="B434" s="38">
        <v>2</v>
      </c>
      <c r="C434" s="38">
        <v>97</v>
      </c>
      <c r="D434" s="38">
        <v>51</v>
      </c>
      <c r="E434" s="38" t="s">
        <v>340</v>
      </c>
      <c r="F434" s="9" t="s">
        <v>347</v>
      </c>
      <c r="G434" s="45" t="s">
        <v>1032</v>
      </c>
      <c r="H434" s="45" t="s">
        <v>1423</v>
      </c>
      <c r="I434" s="38">
        <v>13</v>
      </c>
      <c r="J434" s="38">
        <v>158.28</v>
      </c>
      <c r="K434" s="40">
        <v>38443</v>
      </c>
      <c r="L434" s="40">
        <v>42883.823599999996</v>
      </c>
      <c r="M434" s="41">
        <v>138394</v>
      </c>
      <c r="N434" s="41">
        <v>1307.462</v>
      </c>
      <c r="O434" s="41">
        <v>11356.665999999999</v>
      </c>
      <c r="P434" s="41">
        <v>11356.665999999999</v>
      </c>
      <c r="Q434" s="42">
        <v>3.7255950402474099E-2</v>
      </c>
      <c r="R434" s="42">
        <v>0.98911079960113879</v>
      </c>
      <c r="S434" s="39">
        <v>7</v>
      </c>
      <c r="T434" s="39"/>
    </row>
    <row r="435" spans="1:20" x14ac:dyDescent="0.25">
      <c r="A435" s="38">
        <v>26</v>
      </c>
      <c r="B435" s="38">
        <v>2</v>
      </c>
      <c r="C435" s="38">
        <v>69</v>
      </c>
      <c r="D435" s="38">
        <v>51</v>
      </c>
      <c r="E435" s="38" t="s">
        <v>340</v>
      </c>
      <c r="F435" s="39" t="s">
        <v>68</v>
      </c>
      <c r="G435" s="38" t="s">
        <v>346</v>
      </c>
      <c r="H435" s="38" t="s">
        <v>1420</v>
      </c>
      <c r="I435" s="38">
        <v>13</v>
      </c>
      <c r="J435" s="38">
        <v>113.97</v>
      </c>
      <c r="K435" s="40">
        <v>38657</v>
      </c>
      <c r="L435" s="40">
        <v>42337.408600000002</v>
      </c>
      <c r="M435" s="41">
        <v>114133</v>
      </c>
      <c r="N435" s="41">
        <v>0</v>
      </c>
      <c r="O435" s="41">
        <v>6650.1319999999996</v>
      </c>
      <c r="P435" s="41">
        <v>6650.1310000000003</v>
      </c>
      <c r="Q435" s="42">
        <v>0</v>
      </c>
      <c r="R435" s="42">
        <v>1</v>
      </c>
      <c r="S435" s="39">
        <v>7</v>
      </c>
      <c r="T435" s="39"/>
    </row>
    <row r="436" spans="1:20" ht="30" x14ac:dyDescent="0.3">
      <c r="G436" s="49" t="s">
        <v>1033</v>
      </c>
      <c r="M436" s="43">
        <f>SUM(M432:M435)</f>
        <v>336846</v>
      </c>
      <c r="N436" s="43">
        <f t="shared" ref="N436:P436" si="29">SUM(N432:N435)</f>
        <v>1307.462</v>
      </c>
      <c r="O436" s="43">
        <f t="shared" si="29"/>
        <v>18026.165000000001</v>
      </c>
      <c r="P436" s="43">
        <f t="shared" si="29"/>
        <v>18026.162</v>
      </c>
    </row>
    <row r="437" spans="1:20" x14ac:dyDescent="0.25">
      <c r="G437" s="50"/>
    </row>
    <row r="438" spans="1:20" ht="15" x14ac:dyDescent="0.3">
      <c r="G438" s="49" t="s">
        <v>1034</v>
      </c>
    </row>
    <row r="439" spans="1:20" x14ac:dyDescent="0.25">
      <c r="A439" s="38">
        <v>26</v>
      </c>
      <c r="B439" s="38">
        <v>3</v>
      </c>
      <c r="C439" s="38">
        <v>33</v>
      </c>
      <c r="D439" s="38">
        <v>51</v>
      </c>
      <c r="E439" s="38" t="s">
        <v>173</v>
      </c>
      <c r="F439" s="9" t="s">
        <v>174</v>
      </c>
      <c r="G439" s="45" t="s">
        <v>190</v>
      </c>
      <c r="H439" s="45" t="s">
        <v>1044</v>
      </c>
      <c r="I439" s="38">
        <v>13</v>
      </c>
      <c r="J439" s="38">
        <v>209.77</v>
      </c>
      <c r="K439" s="40">
        <v>43252</v>
      </c>
      <c r="L439" s="40">
        <v>45076.995999999999</v>
      </c>
      <c r="M439" s="41">
        <v>335487</v>
      </c>
      <c r="N439" s="41">
        <v>123233.09299999999</v>
      </c>
      <c r="O439" s="41">
        <v>1E-3</v>
      </c>
      <c r="P439" s="41">
        <v>0</v>
      </c>
      <c r="Q439" s="42">
        <v>0</v>
      </c>
      <c r="R439" s="42">
        <v>0</v>
      </c>
      <c r="S439" s="39">
        <v>2</v>
      </c>
      <c r="T439" s="39"/>
    </row>
    <row r="440" spans="1:20" x14ac:dyDescent="0.25">
      <c r="A440" s="38">
        <v>26</v>
      </c>
      <c r="B440" s="38">
        <v>3</v>
      </c>
      <c r="C440" s="38">
        <v>6</v>
      </c>
      <c r="D440" s="38">
        <v>51</v>
      </c>
      <c r="E440" s="38" t="s">
        <v>133</v>
      </c>
      <c r="F440" s="9" t="s">
        <v>154</v>
      </c>
      <c r="G440" s="45" t="s">
        <v>155</v>
      </c>
      <c r="H440" s="45" t="s">
        <v>1035</v>
      </c>
      <c r="I440" s="38">
        <v>13</v>
      </c>
      <c r="J440" s="38">
        <v>149.16999999999999</v>
      </c>
      <c r="K440" s="40">
        <v>42948</v>
      </c>
      <c r="L440" s="40">
        <v>44772.995999999999</v>
      </c>
      <c r="M440" s="41">
        <v>874516</v>
      </c>
      <c r="N440" s="41">
        <v>122411.005</v>
      </c>
      <c r="O440" s="41">
        <v>13419.643</v>
      </c>
      <c r="P440" s="41">
        <v>13419.641</v>
      </c>
      <c r="Q440" s="42">
        <v>8.1233505161712308E-2</v>
      </c>
      <c r="R440" s="42">
        <v>8.1233505161712308E-2</v>
      </c>
      <c r="S440" s="39">
        <v>6</v>
      </c>
      <c r="T440" s="39"/>
    </row>
    <row r="441" spans="1:20" x14ac:dyDescent="0.25">
      <c r="A441" s="38">
        <v>26</v>
      </c>
      <c r="B441" s="38">
        <v>3</v>
      </c>
      <c r="C441" s="38">
        <v>43</v>
      </c>
      <c r="D441" s="38">
        <v>51</v>
      </c>
      <c r="E441" s="38" t="s">
        <v>5</v>
      </c>
      <c r="F441" s="9" t="s">
        <v>19</v>
      </c>
      <c r="G441" s="45" t="s">
        <v>62</v>
      </c>
      <c r="H441" s="45" t="s">
        <v>1048</v>
      </c>
      <c r="I441" s="38">
        <v>13</v>
      </c>
      <c r="J441" s="38">
        <v>104.86</v>
      </c>
      <c r="K441" s="40">
        <v>42795</v>
      </c>
      <c r="L441" s="40">
        <v>44619.995999999999</v>
      </c>
      <c r="M441" s="41">
        <v>551415</v>
      </c>
      <c r="N441" s="41">
        <v>68827.604000000007</v>
      </c>
      <c r="O441" s="41">
        <v>33056.421000000002</v>
      </c>
      <c r="P441" s="41">
        <v>33056.421000000002</v>
      </c>
      <c r="Q441" s="42">
        <v>0.24682861365759001</v>
      </c>
      <c r="R441" s="42">
        <v>0.24682861365759001</v>
      </c>
      <c r="S441" s="39">
        <v>6</v>
      </c>
      <c r="T441" s="39"/>
    </row>
    <row r="442" spans="1:20" x14ac:dyDescent="0.25">
      <c r="A442" s="38">
        <v>26</v>
      </c>
      <c r="B442" s="38">
        <v>3</v>
      </c>
      <c r="C442" s="38">
        <v>31</v>
      </c>
      <c r="D442" s="38">
        <v>51</v>
      </c>
      <c r="E442" s="38" t="s">
        <v>622</v>
      </c>
      <c r="F442" s="44" t="s">
        <v>642</v>
      </c>
      <c r="G442" s="45" t="s">
        <v>643</v>
      </c>
      <c r="H442" s="45" t="s">
        <v>1042</v>
      </c>
      <c r="I442" s="38">
        <v>13</v>
      </c>
      <c r="J442" s="38">
        <v>160.88</v>
      </c>
      <c r="K442" s="40">
        <v>40787</v>
      </c>
      <c r="L442" s="40">
        <v>43828.66</v>
      </c>
      <c r="M442" s="41">
        <v>769020</v>
      </c>
      <c r="N442" s="41">
        <v>0</v>
      </c>
      <c r="O442" s="41">
        <v>89581.630999999994</v>
      </c>
      <c r="P442" s="41">
        <v>89581.629000000001</v>
      </c>
      <c r="Q442" s="42">
        <v>0.20361499050739904</v>
      </c>
      <c r="R442" s="42">
        <v>0.25982549218485868</v>
      </c>
      <c r="S442" s="39">
        <v>6</v>
      </c>
      <c r="T442" s="39"/>
    </row>
    <row r="443" spans="1:20" x14ac:dyDescent="0.25">
      <c r="A443" s="38">
        <v>26</v>
      </c>
      <c r="B443" s="38">
        <v>3</v>
      </c>
      <c r="C443" s="38">
        <v>42</v>
      </c>
      <c r="D443" s="38">
        <v>51</v>
      </c>
      <c r="E443" s="38" t="s">
        <v>5</v>
      </c>
      <c r="F443" s="9" t="s">
        <v>19</v>
      </c>
      <c r="G443" s="45" t="s">
        <v>61</v>
      </c>
      <c r="H443" s="45" t="s">
        <v>1047</v>
      </c>
      <c r="I443" s="38">
        <v>13</v>
      </c>
      <c r="J443" s="38">
        <v>112.83</v>
      </c>
      <c r="K443" s="40">
        <v>42552</v>
      </c>
      <c r="L443" s="40">
        <v>44376.995999999999</v>
      </c>
      <c r="M443" s="41">
        <v>537972</v>
      </c>
      <c r="N443" s="41">
        <v>55247.29</v>
      </c>
      <c r="O443" s="41">
        <v>155965.93700000001</v>
      </c>
      <c r="P443" s="41">
        <v>155965.93599999999</v>
      </c>
      <c r="Q443" s="42">
        <v>0.35517090108778898</v>
      </c>
      <c r="R443" s="42">
        <v>0.52056798495088963</v>
      </c>
      <c r="S443" s="39">
        <v>6</v>
      </c>
      <c r="T443" s="39"/>
    </row>
    <row r="444" spans="1:20" x14ac:dyDescent="0.25">
      <c r="A444" s="38">
        <v>26</v>
      </c>
      <c r="B444" s="38">
        <v>3</v>
      </c>
      <c r="C444" s="38">
        <v>32</v>
      </c>
      <c r="D444" s="38">
        <v>51</v>
      </c>
      <c r="E444" s="38" t="s">
        <v>173</v>
      </c>
      <c r="F444" s="9" t="s">
        <v>68</v>
      </c>
      <c r="G444" s="45" t="s">
        <v>189</v>
      </c>
      <c r="H444" s="45" t="s">
        <v>1043</v>
      </c>
      <c r="I444" s="38">
        <v>13</v>
      </c>
      <c r="J444" s="38">
        <v>203.25</v>
      </c>
      <c r="K444" s="40">
        <v>41548</v>
      </c>
      <c r="L444" s="40">
        <v>43403.412599999996</v>
      </c>
      <c r="M444" s="41">
        <v>445390</v>
      </c>
      <c r="N444" s="41">
        <v>29595.096000000001</v>
      </c>
      <c r="O444" s="41">
        <v>12576.126</v>
      </c>
      <c r="P444" s="41">
        <v>12576.126</v>
      </c>
      <c r="Q444" s="42">
        <v>2.8283077752082445E-2</v>
      </c>
      <c r="R444" s="42">
        <v>0.56384965984867197</v>
      </c>
      <c r="S444" s="39">
        <v>6</v>
      </c>
      <c r="T444" s="39"/>
    </row>
    <row r="445" spans="1:20" x14ac:dyDescent="0.25">
      <c r="A445" s="38">
        <v>26</v>
      </c>
      <c r="B445" s="38">
        <v>3</v>
      </c>
      <c r="C445" s="38">
        <v>37</v>
      </c>
      <c r="D445" s="38">
        <v>51</v>
      </c>
      <c r="E445" s="38" t="s">
        <v>207</v>
      </c>
      <c r="F445" s="9" t="s">
        <v>208</v>
      </c>
      <c r="G445" s="45" t="s">
        <v>221</v>
      </c>
      <c r="H445" s="45" t="s">
        <v>1046</v>
      </c>
      <c r="I445" s="38">
        <v>13</v>
      </c>
      <c r="J445" s="38">
        <v>109.15</v>
      </c>
      <c r="K445" s="40">
        <v>42491</v>
      </c>
      <c r="L445" s="40">
        <v>44376.8292</v>
      </c>
      <c r="M445" s="41">
        <v>610414</v>
      </c>
      <c r="N445" s="41">
        <v>74171.383000000002</v>
      </c>
      <c r="O445" s="41">
        <v>229238.78</v>
      </c>
      <c r="P445" s="41">
        <v>229238.78</v>
      </c>
      <c r="Q445" s="42">
        <v>0.39923723898862085</v>
      </c>
      <c r="R445" s="42">
        <v>0.59173446218468118</v>
      </c>
      <c r="S445" s="39">
        <v>6</v>
      </c>
      <c r="T445" s="39"/>
    </row>
    <row r="446" spans="1:20" ht="27" x14ac:dyDescent="0.25">
      <c r="A446" s="38">
        <v>26</v>
      </c>
      <c r="B446" s="38">
        <v>3</v>
      </c>
      <c r="C446" s="38">
        <v>9</v>
      </c>
      <c r="D446" s="38">
        <v>51</v>
      </c>
      <c r="E446" s="38" t="s">
        <v>622</v>
      </c>
      <c r="F446" s="39" t="s">
        <v>640</v>
      </c>
      <c r="G446" s="38" t="s">
        <v>641</v>
      </c>
      <c r="H446" s="38" t="s">
        <v>1425</v>
      </c>
      <c r="I446" s="38">
        <v>13</v>
      </c>
      <c r="J446" s="38">
        <v>173.23</v>
      </c>
      <c r="K446" s="40">
        <v>39630</v>
      </c>
      <c r="L446" s="40">
        <v>42671.66</v>
      </c>
      <c r="M446" s="41">
        <v>260602</v>
      </c>
      <c r="N446" s="41">
        <v>0</v>
      </c>
      <c r="O446" s="41">
        <v>313.291</v>
      </c>
      <c r="P446" s="41">
        <v>0</v>
      </c>
      <c r="Q446" s="42">
        <v>0</v>
      </c>
      <c r="R446" s="42">
        <v>0.89627477916516374</v>
      </c>
      <c r="S446" s="39">
        <v>7</v>
      </c>
      <c r="T446" s="39"/>
    </row>
    <row r="447" spans="1:20" x14ac:dyDescent="0.25">
      <c r="A447" s="38">
        <v>26</v>
      </c>
      <c r="B447" s="38">
        <v>3</v>
      </c>
      <c r="C447" s="38">
        <v>10</v>
      </c>
      <c r="D447" s="38">
        <v>51</v>
      </c>
      <c r="E447" s="38" t="s">
        <v>390</v>
      </c>
      <c r="F447" s="9" t="s">
        <v>33</v>
      </c>
      <c r="G447" s="45" t="s">
        <v>406</v>
      </c>
      <c r="H447" s="45" t="s">
        <v>1426</v>
      </c>
      <c r="I447" s="38">
        <v>13</v>
      </c>
      <c r="J447" s="38">
        <v>182.52</v>
      </c>
      <c r="K447" s="40">
        <v>39084</v>
      </c>
      <c r="L447" s="40">
        <v>42764.408600000002</v>
      </c>
      <c r="M447" s="41">
        <v>243249</v>
      </c>
      <c r="N447" s="41">
        <v>1527.367</v>
      </c>
      <c r="O447" s="41">
        <v>35929.688000000002</v>
      </c>
      <c r="P447" s="41">
        <v>35929.686999999998</v>
      </c>
      <c r="Q447" s="42">
        <v>1.3628010803744312E-2</v>
      </c>
      <c r="R447" s="42">
        <v>0.96252399804315747</v>
      </c>
      <c r="S447" s="39">
        <v>7</v>
      </c>
      <c r="T447" s="39" t="s">
        <v>104</v>
      </c>
    </row>
    <row r="448" spans="1:20" ht="27" x14ac:dyDescent="0.25">
      <c r="A448" s="38">
        <v>26</v>
      </c>
      <c r="B448" s="38">
        <v>3</v>
      </c>
      <c r="C448" s="38">
        <v>20</v>
      </c>
      <c r="D448" s="38">
        <v>51</v>
      </c>
      <c r="E448" s="38" t="s">
        <v>340</v>
      </c>
      <c r="F448" s="9" t="s">
        <v>348</v>
      </c>
      <c r="G448" s="45" t="s">
        <v>1036</v>
      </c>
      <c r="H448" s="45" t="s">
        <v>1037</v>
      </c>
      <c r="I448" s="38">
        <v>13</v>
      </c>
      <c r="J448" s="38">
        <v>128.49</v>
      </c>
      <c r="K448" s="40">
        <v>38719</v>
      </c>
      <c r="L448" s="40">
        <v>43098.990400000002</v>
      </c>
      <c r="M448" s="41">
        <v>123942</v>
      </c>
      <c r="N448" s="41">
        <v>1255.9480000000001</v>
      </c>
      <c r="O448" s="41">
        <v>12888.654</v>
      </c>
      <c r="P448" s="41">
        <v>12888.653</v>
      </c>
      <c r="Q448" s="42">
        <v>8.9525745913411114E-2</v>
      </c>
      <c r="R448" s="42">
        <v>0.97250326765745265</v>
      </c>
      <c r="S448" s="39">
        <v>7</v>
      </c>
      <c r="T448" s="39"/>
    </row>
    <row r="449" spans="1:20" x14ac:dyDescent="0.25">
      <c r="A449" s="38">
        <v>26</v>
      </c>
      <c r="B449" s="38">
        <v>3</v>
      </c>
      <c r="C449" s="38">
        <v>41</v>
      </c>
      <c r="D449" s="38">
        <v>51</v>
      </c>
      <c r="E449" s="38" t="s">
        <v>492</v>
      </c>
      <c r="F449" s="9" t="s">
        <v>518</v>
      </c>
      <c r="G449" s="10" t="s">
        <v>519</v>
      </c>
      <c r="H449" s="10" t="s">
        <v>520</v>
      </c>
      <c r="I449" s="38">
        <v>13</v>
      </c>
      <c r="J449" s="38">
        <v>192.05</v>
      </c>
      <c r="K449" s="40">
        <v>40237</v>
      </c>
      <c r="L449" s="40">
        <v>42791.994399999996</v>
      </c>
      <c r="M449" s="41">
        <v>191995</v>
      </c>
      <c r="N449" s="41">
        <v>0</v>
      </c>
      <c r="O449" s="41">
        <v>24334.991000000002</v>
      </c>
      <c r="P449" s="41">
        <v>23172.36</v>
      </c>
      <c r="Q449" s="42">
        <v>7.885622021406807E-3</v>
      </c>
      <c r="R449" s="42">
        <v>0.98910909138258807</v>
      </c>
      <c r="S449" s="39">
        <v>7</v>
      </c>
      <c r="T449" s="39"/>
    </row>
    <row r="450" spans="1:20" x14ac:dyDescent="0.25">
      <c r="A450" s="38">
        <v>26</v>
      </c>
      <c r="B450" s="38">
        <v>3</v>
      </c>
      <c r="C450" s="38">
        <v>27</v>
      </c>
      <c r="D450" s="38">
        <v>51</v>
      </c>
      <c r="E450" s="38" t="s">
        <v>207</v>
      </c>
      <c r="F450" s="9" t="s">
        <v>218</v>
      </c>
      <c r="G450" s="10" t="s">
        <v>219</v>
      </c>
      <c r="H450" s="10" t="s">
        <v>220</v>
      </c>
      <c r="I450" s="38">
        <v>13</v>
      </c>
      <c r="J450" s="38">
        <v>108.18</v>
      </c>
      <c r="K450" s="40">
        <v>39568</v>
      </c>
      <c r="L450" s="40">
        <v>42944.242599999998</v>
      </c>
      <c r="M450" s="41">
        <v>108575</v>
      </c>
      <c r="N450" s="41">
        <v>0</v>
      </c>
      <c r="O450" s="41">
        <v>10143.364</v>
      </c>
      <c r="P450" s="41">
        <v>10143.362999999999</v>
      </c>
      <c r="Q450" s="42">
        <v>4.5259037531660141E-2</v>
      </c>
      <c r="R450" s="42">
        <v>0.98932535113976516</v>
      </c>
      <c r="S450" s="39">
        <v>7</v>
      </c>
      <c r="T450" s="39"/>
    </row>
    <row r="451" spans="1:20" ht="27" x14ac:dyDescent="0.25">
      <c r="A451" s="38">
        <v>26</v>
      </c>
      <c r="B451" s="38">
        <v>3</v>
      </c>
      <c r="C451" s="38">
        <v>35</v>
      </c>
      <c r="D451" s="38">
        <v>51</v>
      </c>
      <c r="E451" s="38" t="s">
        <v>686</v>
      </c>
      <c r="F451" s="44" t="s">
        <v>98</v>
      </c>
      <c r="G451" s="45" t="s">
        <v>698</v>
      </c>
      <c r="H451" s="45" t="s">
        <v>1045</v>
      </c>
      <c r="I451" s="38">
        <v>13</v>
      </c>
      <c r="J451" s="38">
        <v>145.69999999999999</v>
      </c>
      <c r="K451" s="40">
        <v>38838</v>
      </c>
      <c r="L451" s="40">
        <v>42883.407800000001</v>
      </c>
      <c r="M451" s="41">
        <v>204864</v>
      </c>
      <c r="N451" s="41">
        <v>0</v>
      </c>
      <c r="O451" s="41">
        <v>20104.059000000001</v>
      </c>
      <c r="P451" s="41">
        <v>20104.059000000001</v>
      </c>
      <c r="Q451" s="42">
        <v>4.1139487660106215E-2</v>
      </c>
      <c r="R451" s="42">
        <v>0.99800355357700721</v>
      </c>
      <c r="S451" s="39">
        <v>7</v>
      </c>
      <c r="T451" s="39"/>
    </row>
    <row r="452" spans="1:20" ht="27" x14ac:dyDescent="0.25">
      <c r="A452" s="38">
        <v>26</v>
      </c>
      <c r="B452" s="38">
        <v>3</v>
      </c>
      <c r="C452" s="38">
        <v>24</v>
      </c>
      <c r="D452" s="38">
        <v>51</v>
      </c>
      <c r="E452" s="38" t="s">
        <v>556</v>
      </c>
      <c r="F452" s="9" t="s">
        <v>575</v>
      </c>
      <c r="G452" s="10" t="s">
        <v>576</v>
      </c>
      <c r="H452" s="10" t="s">
        <v>577</v>
      </c>
      <c r="I452" s="38">
        <v>13</v>
      </c>
      <c r="J452" s="38">
        <v>286.14</v>
      </c>
      <c r="K452" s="40">
        <v>38504</v>
      </c>
      <c r="L452" s="40">
        <v>42914.406999999999</v>
      </c>
      <c r="M452" s="41">
        <v>130352</v>
      </c>
      <c r="N452" s="41">
        <v>0</v>
      </c>
      <c r="O452" s="41">
        <v>9098.4069999999992</v>
      </c>
      <c r="P452" s="41">
        <v>9098.4069999999992</v>
      </c>
      <c r="Q452" s="42">
        <v>3.6201976187553699E-2</v>
      </c>
      <c r="R452" s="42">
        <v>0.99974683932735975</v>
      </c>
      <c r="S452" s="39">
        <v>7</v>
      </c>
      <c r="T452" s="39"/>
    </row>
    <row r="453" spans="1:20" x14ac:dyDescent="0.25">
      <c r="A453" s="38">
        <v>26</v>
      </c>
      <c r="B453" s="38">
        <v>3</v>
      </c>
      <c r="C453" s="38">
        <v>47</v>
      </c>
      <c r="D453" s="38">
        <v>52</v>
      </c>
      <c r="E453" s="38" t="s">
        <v>431</v>
      </c>
      <c r="F453" s="9" t="s">
        <v>222</v>
      </c>
      <c r="G453" s="45" t="s">
        <v>447</v>
      </c>
      <c r="H453" s="45" t="s">
        <v>1049</v>
      </c>
      <c r="I453" s="38">
        <v>13</v>
      </c>
      <c r="J453" s="38">
        <v>134.66</v>
      </c>
      <c r="K453" s="40">
        <v>39569</v>
      </c>
      <c r="L453" s="40">
        <v>42914.826000000001</v>
      </c>
      <c r="M453" s="41">
        <v>178764</v>
      </c>
      <c r="N453" s="41">
        <v>10000</v>
      </c>
      <c r="O453" s="41">
        <v>14530.322</v>
      </c>
      <c r="P453" s="41">
        <v>10355.444</v>
      </c>
      <c r="Q453" s="42">
        <v>2.6884607639121972E-2</v>
      </c>
      <c r="R453" s="42">
        <v>0.99986015081336288</v>
      </c>
      <c r="S453" s="39">
        <v>7</v>
      </c>
      <c r="T453" s="39"/>
    </row>
    <row r="454" spans="1:20" ht="27" x14ac:dyDescent="0.25">
      <c r="A454" s="38">
        <v>26</v>
      </c>
      <c r="B454" s="38">
        <v>3</v>
      </c>
      <c r="C454" s="38">
        <v>46</v>
      </c>
      <c r="D454" s="38">
        <v>51</v>
      </c>
      <c r="E454" s="38" t="s">
        <v>530</v>
      </c>
      <c r="F454" s="9" t="s">
        <v>543</v>
      </c>
      <c r="G454" s="10" t="s">
        <v>544</v>
      </c>
      <c r="H454" s="10" t="s">
        <v>545</v>
      </c>
      <c r="I454" s="38">
        <v>13</v>
      </c>
      <c r="J454" s="38">
        <v>109.45</v>
      </c>
      <c r="K454" s="40">
        <v>40057</v>
      </c>
      <c r="L454" s="40">
        <v>42976.993600000002</v>
      </c>
      <c r="M454" s="41">
        <v>152084</v>
      </c>
      <c r="N454" s="41">
        <v>0</v>
      </c>
      <c r="O454" s="41">
        <v>1461.308</v>
      </c>
      <c r="P454" s="41">
        <v>552.62699999999995</v>
      </c>
      <c r="Q454" s="42">
        <v>2.6866731543094605E-2</v>
      </c>
      <c r="R454" s="42">
        <v>0.99997369874543018</v>
      </c>
      <c r="S454" s="39">
        <v>7</v>
      </c>
      <c r="T454" s="39"/>
    </row>
    <row r="455" spans="1:20" ht="27" x14ac:dyDescent="0.25">
      <c r="A455" s="38">
        <v>26</v>
      </c>
      <c r="B455" s="38">
        <v>3</v>
      </c>
      <c r="C455" s="38">
        <v>7</v>
      </c>
      <c r="D455" s="38">
        <v>51</v>
      </c>
      <c r="E455" s="38" t="s">
        <v>590</v>
      </c>
      <c r="F455" s="39" t="s">
        <v>598</v>
      </c>
      <c r="G455" s="38" t="s">
        <v>599</v>
      </c>
      <c r="H455" s="38" t="s">
        <v>1424</v>
      </c>
      <c r="I455" s="38">
        <v>13</v>
      </c>
      <c r="J455" s="38">
        <v>235.79</v>
      </c>
      <c r="K455" s="40">
        <v>38384</v>
      </c>
      <c r="L455" s="40">
        <v>42398.991199999997</v>
      </c>
      <c r="M455" s="41">
        <v>77585</v>
      </c>
      <c r="N455" s="41">
        <v>0</v>
      </c>
      <c r="O455" s="41">
        <v>3768.0250000000001</v>
      </c>
      <c r="P455" s="41">
        <v>3768.0239999999999</v>
      </c>
      <c r="Q455" s="42">
        <v>0</v>
      </c>
      <c r="R455" s="42">
        <v>1</v>
      </c>
      <c r="S455" s="39">
        <v>7</v>
      </c>
      <c r="T455" s="39"/>
    </row>
    <row r="456" spans="1:20" ht="27" x14ac:dyDescent="0.25">
      <c r="A456" s="38">
        <v>26</v>
      </c>
      <c r="B456" s="38">
        <v>3</v>
      </c>
      <c r="C456" s="38">
        <v>16</v>
      </c>
      <c r="D456" s="38">
        <v>51</v>
      </c>
      <c r="E456" s="38" t="s">
        <v>235</v>
      </c>
      <c r="F456" s="39" t="s">
        <v>249</v>
      </c>
      <c r="G456" s="38" t="s">
        <v>250</v>
      </c>
      <c r="H456" s="38" t="s">
        <v>1428</v>
      </c>
      <c r="I456" s="38">
        <v>13</v>
      </c>
      <c r="J456" s="38">
        <v>99.93</v>
      </c>
      <c r="K456" s="40">
        <v>38412</v>
      </c>
      <c r="L456" s="40">
        <v>42457.407800000001</v>
      </c>
      <c r="M456" s="41">
        <v>92561</v>
      </c>
      <c r="N456" s="41">
        <v>0</v>
      </c>
      <c r="O456" s="41">
        <v>6707.7030000000004</v>
      </c>
      <c r="P456" s="41">
        <v>6707.7030000000004</v>
      </c>
      <c r="Q456" s="42">
        <v>0</v>
      </c>
      <c r="R456" s="42">
        <v>1</v>
      </c>
      <c r="S456" s="39">
        <v>7</v>
      </c>
      <c r="T456" s="39"/>
    </row>
    <row r="457" spans="1:20" ht="27" x14ac:dyDescent="0.25">
      <c r="A457" s="38">
        <v>26</v>
      </c>
      <c r="B457" s="38">
        <v>3</v>
      </c>
      <c r="C457" s="38">
        <v>30</v>
      </c>
      <c r="D457" s="38">
        <v>51</v>
      </c>
      <c r="E457" s="38" t="s">
        <v>449</v>
      </c>
      <c r="F457" s="9" t="s">
        <v>462</v>
      </c>
      <c r="G457" s="45" t="s">
        <v>467</v>
      </c>
      <c r="H457" s="45" t="s">
        <v>1041</v>
      </c>
      <c r="I457" s="38">
        <v>13</v>
      </c>
      <c r="J457" s="38">
        <v>123</v>
      </c>
      <c r="K457" s="40">
        <v>39356</v>
      </c>
      <c r="L457" s="40">
        <v>43005.991999999998</v>
      </c>
      <c r="M457" s="41">
        <v>270133</v>
      </c>
      <c r="N457" s="41">
        <v>739.54200000000003</v>
      </c>
      <c r="O457" s="41">
        <v>40954.464999999997</v>
      </c>
      <c r="P457" s="41">
        <v>40954.464</v>
      </c>
      <c r="Q457" s="42">
        <v>0</v>
      </c>
      <c r="R457" s="42">
        <v>1</v>
      </c>
      <c r="S457" s="39">
        <v>7</v>
      </c>
      <c r="T457" s="39"/>
    </row>
    <row r="458" spans="1:20" x14ac:dyDescent="0.25">
      <c r="A458" s="38">
        <v>26</v>
      </c>
      <c r="B458" s="38">
        <v>3</v>
      </c>
      <c r="C458" s="38">
        <v>40</v>
      </c>
      <c r="D458" s="38">
        <v>51</v>
      </c>
      <c r="E458" s="38" t="s">
        <v>133</v>
      </c>
      <c r="F458" s="39" t="s">
        <v>6</v>
      </c>
      <c r="G458" s="38" t="s">
        <v>156</v>
      </c>
      <c r="H458" s="38" t="s">
        <v>157</v>
      </c>
      <c r="I458" s="38">
        <v>13</v>
      </c>
      <c r="J458" s="38">
        <v>117.66</v>
      </c>
      <c r="K458" s="40">
        <v>40026</v>
      </c>
      <c r="L458" s="40">
        <v>41850.995999999999</v>
      </c>
      <c r="M458" s="41">
        <v>106769</v>
      </c>
      <c r="N458" s="41">
        <v>0</v>
      </c>
      <c r="O458" s="41">
        <v>1034.6869999999999</v>
      </c>
      <c r="P458" s="41">
        <v>1034.6859999999999</v>
      </c>
      <c r="Q458" s="42">
        <v>0</v>
      </c>
      <c r="R458" s="42">
        <v>1</v>
      </c>
      <c r="S458" s="39">
        <v>7</v>
      </c>
      <c r="T458" s="39"/>
    </row>
    <row r="459" spans="1:20" x14ac:dyDescent="0.25">
      <c r="A459" s="38">
        <v>26</v>
      </c>
      <c r="B459" s="38">
        <v>3</v>
      </c>
      <c r="C459" s="38">
        <v>45</v>
      </c>
      <c r="D459" s="38">
        <v>51</v>
      </c>
      <c r="E459" s="38" t="s">
        <v>590</v>
      </c>
      <c r="F459" s="39" t="s">
        <v>428</v>
      </c>
      <c r="G459" s="38" t="s">
        <v>600</v>
      </c>
      <c r="H459" s="38" t="s">
        <v>601</v>
      </c>
      <c r="I459" s="38">
        <v>13</v>
      </c>
      <c r="J459" s="38">
        <v>211.16</v>
      </c>
      <c r="K459" s="40">
        <v>39264</v>
      </c>
      <c r="L459" s="40">
        <v>42609.826000000001</v>
      </c>
      <c r="M459" s="41">
        <v>95441</v>
      </c>
      <c r="N459" s="41">
        <v>0</v>
      </c>
      <c r="O459" s="41">
        <v>9642.5560000000005</v>
      </c>
      <c r="P459" s="41">
        <v>9642.5550000000003</v>
      </c>
      <c r="Q459" s="42">
        <v>0</v>
      </c>
      <c r="R459" s="42">
        <v>1</v>
      </c>
      <c r="S459" s="39">
        <v>7</v>
      </c>
      <c r="T459" s="39"/>
    </row>
    <row r="460" spans="1:20" x14ac:dyDescent="0.25">
      <c r="A460" s="38">
        <v>26</v>
      </c>
      <c r="B460" s="38">
        <v>3</v>
      </c>
      <c r="C460" s="38">
        <v>48</v>
      </c>
      <c r="D460" s="38">
        <v>51</v>
      </c>
      <c r="E460" s="38" t="s">
        <v>261</v>
      </c>
      <c r="F460" s="39" t="s">
        <v>273</v>
      </c>
      <c r="G460" s="38" t="s">
        <v>274</v>
      </c>
      <c r="H460" s="38" t="s">
        <v>1429</v>
      </c>
      <c r="I460" s="38">
        <v>13</v>
      </c>
      <c r="J460" s="38">
        <v>181.41</v>
      </c>
      <c r="K460" s="40">
        <v>39568</v>
      </c>
      <c r="L460" s="40">
        <v>42518.410199999998</v>
      </c>
      <c r="M460" s="41">
        <v>169645</v>
      </c>
      <c r="N460" s="41">
        <v>0</v>
      </c>
      <c r="O460" s="41">
        <v>4089.2950000000001</v>
      </c>
      <c r="P460" s="41">
        <v>4089.2939999999999</v>
      </c>
      <c r="Q460" s="42">
        <v>0</v>
      </c>
      <c r="R460" s="42">
        <v>1</v>
      </c>
      <c r="S460" s="39">
        <v>7</v>
      </c>
      <c r="T460" s="39"/>
    </row>
    <row r="461" spans="1:20" x14ac:dyDescent="0.25">
      <c r="A461" s="38">
        <v>26</v>
      </c>
      <c r="B461" s="38">
        <v>3</v>
      </c>
      <c r="C461" s="38">
        <v>15</v>
      </c>
      <c r="D461" s="38">
        <v>51</v>
      </c>
      <c r="E461" s="38" t="s">
        <v>686</v>
      </c>
      <c r="F461" s="39" t="s">
        <v>695</v>
      </c>
      <c r="G461" s="38" t="s">
        <v>697</v>
      </c>
      <c r="H461" s="38" t="s">
        <v>1427</v>
      </c>
      <c r="I461" s="38">
        <v>13</v>
      </c>
      <c r="J461" s="38">
        <v>127.96</v>
      </c>
      <c r="K461" s="40">
        <v>38443</v>
      </c>
      <c r="L461" s="40">
        <v>40632.995199999998</v>
      </c>
      <c r="M461" s="41">
        <v>44771</v>
      </c>
      <c r="N461" s="41">
        <v>0</v>
      </c>
      <c r="O461" s="41">
        <v>1E-3</v>
      </c>
      <c r="P461" s="41">
        <v>0</v>
      </c>
      <c r="Q461" s="42">
        <v>0</v>
      </c>
      <c r="R461" s="42">
        <v>1</v>
      </c>
      <c r="S461" s="39">
        <v>8</v>
      </c>
      <c r="T461" s="39"/>
    </row>
    <row r="462" spans="1:20" x14ac:dyDescent="0.25">
      <c r="A462" s="38">
        <v>26</v>
      </c>
      <c r="B462" s="38">
        <v>3</v>
      </c>
      <c r="C462" s="38">
        <v>39</v>
      </c>
      <c r="D462" s="38">
        <v>51</v>
      </c>
      <c r="E462" s="38" t="s">
        <v>449</v>
      </c>
      <c r="F462" s="39" t="s">
        <v>468</v>
      </c>
      <c r="G462" s="38" t="s">
        <v>469</v>
      </c>
      <c r="H462" s="38" t="s">
        <v>470</v>
      </c>
      <c r="I462" s="38">
        <v>13</v>
      </c>
      <c r="J462" s="38">
        <v>163.1</v>
      </c>
      <c r="K462" s="40">
        <v>39508</v>
      </c>
      <c r="L462" s="40">
        <v>42519.243399999999</v>
      </c>
      <c r="M462" s="41">
        <v>173827</v>
      </c>
      <c r="N462" s="41">
        <v>0</v>
      </c>
      <c r="O462" s="41">
        <v>1812.2280000000001</v>
      </c>
      <c r="P462" s="41">
        <v>1812.2270000000001</v>
      </c>
      <c r="Q462" s="42">
        <v>2.7843775708031549E-3</v>
      </c>
      <c r="R462" s="42">
        <v>1</v>
      </c>
      <c r="S462" s="39">
        <v>7</v>
      </c>
      <c r="T462" s="39"/>
    </row>
    <row r="463" spans="1:20" ht="27" x14ac:dyDescent="0.25">
      <c r="A463" s="38">
        <v>26</v>
      </c>
      <c r="B463" s="38">
        <v>3</v>
      </c>
      <c r="C463" s="38">
        <v>25</v>
      </c>
      <c r="D463" s="38">
        <v>51</v>
      </c>
      <c r="E463" s="38" t="s">
        <v>390</v>
      </c>
      <c r="F463" s="9" t="s">
        <v>407</v>
      </c>
      <c r="G463" s="45" t="s">
        <v>408</v>
      </c>
      <c r="H463" s="45" t="s">
        <v>1040</v>
      </c>
      <c r="I463" s="38">
        <v>13</v>
      </c>
      <c r="J463" s="38">
        <v>221.06</v>
      </c>
      <c r="K463" s="40">
        <v>38412</v>
      </c>
      <c r="L463" s="40">
        <v>42791.990400000002</v>
      </c>
      <c r="M463" s="41">
        <v>168542</v>
      </c>
      <c r="N463" s="41">
        <v>1294.0360000000001</v>
      </c>
      <c r="O463" s="41">
        <v>10958.466</v>
      </c>
      <c r="P463" s="41">
        <v>10958.465</v>
      </c>
      <c r="Q463" s="42">
        <v>1.3331988465783009E-2</v>
      </c>
      <c r="R463" s="42">
        <v>1</v>
      </c>
      <c r="S463" s="39">
        <v>7</v>
      </c>
      <c r="T463" s="39"/>
    </row>
    <row r="464" spans="1:20" x14ac:dyDescent="0.25">
      <c r="A464" s="38">
        <v>26</v>
      </c>
      <c r="B464" s="38">
        <v>3</v>
      </c>
      <c r="C464" s="38">
        <v>34</v>
      </c>
      <c r="D464" s="38">
        <v>51</v>
      </c>
      <c r="E464" s="38" t="s">
        <v>651</v>
      </c>
      <c r="F464" s="9" t="s">
        <v>267</v>
      </c>
      <c r="G464" s="10" t="s">
        <v>658</v>
      </c>
      <c r="H464" s="10" t="s">
        <v>659</v>
      </c>
      <c r="I464" s="38">
        <v>13</v>
      </c>
      <c r="J464" s="38">
        <v>251.9</v>
      </c>
      <c r="K464" s="40">
        <v>39175</v>
      </c>
      <c r="L464" s="40">
        <v>42824.991999999998</v>
      </c>
      <c r="M464" s="41">
        <v>373624</v>
      </c>
      <c r="N464" s="41">
        <v>0</v>
      </c>
      <c r="O464" s="41">
        <v>30462.31</v>
      </c>
      <c r="P464" s="41">
        <v>30462.308000000001</v>
      </c>
      <c r="Q464" s="42">
        <v>1.5255979273280089E-2</v>
      </c>
      <c r="R464" s="42">
        <v>1</v>
      </c>
      <c r="S464" s="39">
        <v>7</v>
      </c>
      <c r="T464" s="39"/>
    </row>
    <row r="465" spans="1:20" x14ac:dyDescent="0.25">
      <c r="A465" s="38">
        <v>26</v>
      </c>
      <c r="B465" s="38">
        <v>3</v>
      </c>
      <c r="C465" s="38">
        <v>47</v>
      </c>
      <c r="D465" s="38">
        <v>51</v>
      </c>
      <c r="E465" s="38" t="s">
        <v>431</v>
      </c>
      <c r="F465" s="9" t="s">
        <v>222</v>
      </c>
      <c r="G465" s="45" t="s">
        <v>445</v>
      </c>
      <c r="H465" s="45" t="s">
        <v>446</v>
      </c>
      <c r="I465" s="38">
        <v>13</v>
      </c>
      <c r="J465" s="38">
        <v>125.88</v>
      </c>
      <c r="K465" s="40">
        <v>39479</v>
      </c>
      <c r="L465" s="40">
        <v>42824.826000000001</v>
      </c>
      <c r="M465" s="41">
        <v>170713</v>
      </c>
      <c r="N465" s="41">
        <v>10000</v>
      </c>
      <c r="O465" s="41">
        <v>10000</v>
      </c>
      <c r="P465" s="41">
        <v>14174.877</v>
      </c>
      <c r="Q465" s="42">
        <v>2.0560824307463404E-2</v>
      </c>
      <c r="R465" s="42">
        <v>1</v>
      </c>
      <c r="S465" s="39">
        <v>7</v>
      </c>
      <c r="T465" s="39"/>
    </row>
    <row r="466" spans="1:20" ht="27" x14ac:dyDescent="0.25">
      <c r="A466" s="38">
        <v>26</v>
      </c>
      <c r="B466" s="38">
        <v>3</v>
      </c>
      <c r="C466" s="38">
        <v>22</v>
      </c>
      <c r="D466" s="38">
        <v>51</v>
      </c>
      <c r="E466" s="38" t="s">
        <v>449</v>
      </c>
      <c r="F466" s="44" t="s">
        <v>466</v>
      </c>
      <c r="G466" s="45" t="s">
        <v>1038</v>
      </c>
      <c r="H466" s="45" t="s">
        <v>1039</v>
      </c>
      <c r="I466" s="38">
        <v>13</v>
      </c>
      <c r="J466" s="38">
        <v>291.14999999999998</v>
      </c>
      <c r="K466" s="40">
        <v>38384</v>
      </c>
      <c r="L466" s="40">
        <v>42794.406999999999</v>
      </c>
      <c r="M466" s="41">
        <v>460322</v>
      </c>
      <c r="N466" s="41">
        <v>0</v>
      </c>
      <c r="O466" s="41">
        <v>6157.6049999999996</v>
      </c>
      <c r="P466" s="41">
        <v>6157.6040000000003</v>
      </c>
      <c r="Q466" s="42">
        <v>2.7120146332349965E-2</v>
      </c>
      <c r="R466" s="42">
        <v>1</v>
      </c>
      <c r="S466" s="39">
        <v>7</v>
      </c>
      <c r="T466" s="39"/>
    </row>
    <row r="467" spans="1:20" ht="30" x14ac:dyDescent="0.3">
      <c r="G467" s="49" t="s">
        <v>1050</v>
      </c>
      <c r="M467" s="43">
        <f>SUM(M439:M466)</f>
        <v>7922574</v>
      </c>
      <c r="N467" s="43">
        <f t="shared" ref="N467:P467" si="30">SUM(N439:N466)</f>
        <v>498302.36400000006</v>
      </c>
      <c r="O467" s="43">
        <f t="shared" si="30"/>
        <v>788229.96400000004</v>
      </c>
      <c r="P467" s="43">
        <f t="shared" si="30"/>
        <v>785845.34</v>
      </c>
    </row>
    <row r="469" spans="1:20" ht="15" x14ac:dyDescent="0.3">
      <c r="G469" s="49" t="s">
        <v>1051</v>
      </c>
    </row>
    <row r="470" spans="1:20" ht="27" x14ac:dyDescent="0.25">
      <c r="A470" s="38">
        <v>26</v>
      </c>
      <c r="B470" s="38">
        <v>4</v>
      </c>
      <c r="C470" s="38">
        <v>96</v>
      </c>
      <c r="D470" s="38">
        <v>51</v>
      </c>
      <c r="E470" s="38" t="s">
        <v>449</v>
      </c>
      <c r="F470" s="9" t="s">
        <v>476</v>
      </c>
      <c r="G470" s="45" t="s">
        <v>477</v>
      </c>
      <c r="H470" s="45" t="s">
        <v>1087</v>
      </c>
      <c r="I470" s="38">
        <v>13</v>
      </c>
      <c r="J470" s="38">
        <v>140.6</v>
      </c>
      <c r="K470" s="40">
        <v>43374</v>
      </c>
      <c r="L470" s="40">
        <v>45198.995999999999</v>
      </c>
      <c r="M470" s="41">
        <v>188510</v>
      </c>
      <c r="N470" s="41">
        <v>61280.762999999999</v>
      </c>
      <c r="O470" s="41">
        <v>1E-3</v>
      </c>
      <c r="P470" s="41">
        <v>0</v>
      </c>
      <c r="Q470" s="42">
        <v>0</v>
      </c>
      <c r="R470" s="42">
        <v>0</v>
      </c>
      <c r="S470" s="39">
        <v>0</v>
      </c>
      <c r="T470" s="39"/>
    </row>
    <row r="471" spans="1:20" ht="27" x14ac:dyDescent="0.25">
      <c r="A471" s="38">
        <v>26</v>
      </c>
      <c r="B471" s="38">
        <v>4</v>
      </c>
      <c r="C471" s="38">
        <v>97</v>
      </c>
      <c r="D471" s="38">
        <v>51</v>
      </c>
      <c r="E471" s="38" t="s">
        <v>363</v>
      </c>
      <c r="F471" s="9" t="s">
        <v>385</v>
      </c>
      <c r="G471" s="45" t="s">
        <v>1088</v>
      </c>
      <c r="H471" s="45" t="s">
        <v>1089</v>
      </c>
      <c r="I471" s="38">
        <v>13</v>
      </c>
      <c r="J471" s="38">
        <v>205.26</v>
      </c>
      <c r="K471" s="40">
        <v>43374</v>
      </c>
      <c r="L471" s="40">
        <v>45198.995999999999</v>
      </c>
      <c r="M471" s="41">
        <v>231573</v>
      </c>
      <c r="N471" s="41">
        <v>7534.9759999999997</v>
      </c>
      <c r="O471" s="41">
        <v>1E-3</v>
      </c>
      <c r="P471" s="41">
        <v>0</v>
      </c>
      <c r="Q471" s="42">
        <v>0</v>
      </c>
      <c r="R471" s="42">
        <v>0</v>
      </c>
      <c r="S471" s="39">
        <v>0</v>
      </c>
      <c r="T471" s="39"/>
    </row>
    <row r="472" spans="1:20" ht="27" x14ac:dyDescent="0.25">
      <c r="A472" s="38">
        <v>26</v>
      </c>
      <c r="B472" s="38">
        <v>4</v>
      </c>
      <c r="C472" s="38">
        <v>84</v>
      </c>
      <c r="D472" s="38">
        <v>51</v>
      </c>
      <c r="E472" s="38" t="s">
        <v>686</v>
      </c>
      <c r="F472" s="9" t="s">
        <v>695</v>
      </c>
      <c r="G472" s="45" t="s">
        <v>697</v>
      </c>
      <c r="H472" s="45" t="s">
        <v>703</v>
      </c>
      <c r="I472" s="38">
        <v>13</v>
      </c>
      <c r="J472" s="38">
        <v>128.44999999999999</v>
      </c>
      <c r="K472" s="40">
        <v>43313</v>
      </c>
      <c r="L472" s="40">
        <v>45137.995999999999</v>
      </c>
      <c r="M472" s="41">
        <v>195575</v>
      </c>
      <c r="N472" s="41">
        <v>22250.924999999999</v>
      </c>
      <c r="O472" s="41">
        <v>1E-3</v>
      </c>
      <c r="P472" s="41">
        <v>0</v>
      </c>
      <c r="Q472" s="42">
        <v>0</v>
      </c>
      <c r="R472" s="42">
        <v>0</v>
      </c>
      <c r="S472" s="39">
        <v>1</v>
      </c>
      <c r="T472" s="39"/>
    </row>
    <row r="473" spans="1:20" x14ac:dyDescent="0.25">
      <c r="A473" s="38">
        <v>26</v>
      </c>
      <c r="B473" s="38">
        <v>4</v>
      </c>
      <c r="C473" s="38">
        <v>15</v>
      </c>
      <c r="D473" s="38">
        <v>51</v>
      </c>
      <c r="E473" s="38" t="s">
        <v>686</v>
      </c>
      <c r="F473" s="9" t="s">
        <v>699</v>
      </c>
      <c r="G473" s="45" t="s">
        <v>700</v>
      </c>
      <c r="H473" s="45" t="s">
        <v>701</v>
      </c>
      <c r="I473" s="38">
        <v>13</v>
      </c>
      <c r="J473" s="38">
        <v>130.77000000000001</v>
      </c>
      <c r="K473" s="40">
        <v>43252</v>
      </c>
      <c r="L473" s="40">
        <v>45076.995999999999</v>
      </c>
      <c r="M473" s="41">
        <v>113220</v>
      </c>
      <c r="N473" s="41">
        <v>42681.080999999998</v>
      </c>
      <c r="O473" s="41">
        <v>1E-3</v>
      </c>
      <c r="P473" s="41">
        <v>0</v>
      </c>
      <c r="Q473" s="42">
        <v>0</v>
      </c>
      <c r="R473" s="42">
        <v>0</v>
      </c>
      <c r="S473" s="39">
        <v>2</v>
      </c>
      <c r="T473" s="39"/>
    </row>
    <row r="474" spans="1:20" x14ac:dyDescent="0.25">
      <c r="A474" s="38">
        <v>26</v>
      </c>
      <c r="B474" s="38">
        <v>4</v>
      </c>
      <c r="C474" s="38">
        <v>72</v>
      </c>
      <c r="D474" s="38">
        <v>51</v>
      </c>
      <c r="E474" s="38" t="s">
        <v>340</v>
      </c>
      <c r="F474" s="9" t="s">
        <v>341</v>
      </c>
      <c r="G474" s="45" t="s">
        <v>351</v>
      </c>
      <c r="H474" s="45" t="s">
        <v>1075</v>
      </c>
      <c r="I474" s="38">
        <v>13</v>
      </c>
      <c r="J474" s="38">
        <v>119.77</v>
      </c>
      <c r="K474" s="40">
        <v>43252</v>
      </c>
      <c r="L474" s="40">
        <v>45076.995999999999</v>
      </c>
      <c r="M474" s="41">
        <v>188500</v>
      </c>
      <c r="N474" s="41">
        <v>73098.255000000005</v>
      </c>
      <c r="O474" s="41">
        <v>1E-3</v>
      </c>
      <c r="P474" s="41">
        <v>0</v>
      </c>
      <c r="Q474" s="42">
        <v>0</v>
      </c>
      <c r="R474" s="42">
        <v>0</v>
      </c>
      <c r="S474" s="39">
        <v>2</v>
      </c>
      <c r="T474" s="39"/>
    </row>
    <row r="475" spans="1:20" x14ac:dyDescent="0.25">
      <c r="A475" s="38">
        <v>26</v>
      </c>
      <c r="B475" s="38">
        <v>4</v>
      </c>
      <c r="C475" s="38">
        <v>77</v>
      </c>
      <c r="D475" s="38">
        <v>51</v>
      </c>
      <c r="E475" s="38" t="s">
        <v>686</v>
      </c>
      <c r="F475" s="9" t="s">
        <v>695</v>
      </c>
      <c r="G475" s="45" t="s">
        <v>702</v>
      </c>
      <c r="H475" s="45" t="s">
        <v>1077</v>
      </c>
      <c r="I475" s="38">
        <v>13</v>
      </c>
      <c r="J475" s="38">
        <v>75.81</v>
      </c>
      <c r="K475" s="40">
        <v>43252</v>
      </c>
      <c r="L475" s="40">
        <v>45076.995999999999</v>
      </c>
      <c r="M475" s="41">
        <v>284358</v>
      </c>
      <c r="N475" s="41">
        <v>101080.606</v>
      </c>
      <c r="O475" s="41">
        <v>1E-3</v>
      </c>
      <c r="P475" s="41">
        <v>0</v>
      </c>
      <c r="Q475" s="42">
        <v>0</v>
      </c>
      <c r="R475" s="42">
        <v>0</v>
      </c>
      <c r="S475" s="39">
        <v>2</v>
      </c>
      <c r="T475" s="39"/>
    </row>
    <row r="476" spans="1:20" ht="27" x14ac:dyDescent="0.25">
      <c r="A476" s="38">
        <v>26</v>
      </c>
      <c r="B476" s="38">
        <v>4</v>
      </c>
      <c r="C476" s="38">
        <v>98</v>
      </c>
      <c r="D476" s="38">
        <v>51</v>
      </c>
      <c r="E476" s="38" t="s">
        <v>340</v>
      </c>
      <c r="F476" s="9" t="s">
        <v>352</v>
      </c>
      <c r="G476" s="45" t="s">
        <v>353</v>
      </c>
      <c r="H476" s="45" t="s">
        <v>354</v>
      </c>
      <c r="I476" s="38">
        <v>13</v>
      </c>
      <c r="J476" s="38">
        <v>128.49</v>
      </c>
      <c r="K476" s="40">
        <v>43252</v>
      </c>
      <c r="L476" s="40">
        <v>45076.995999999999</v>
      </c>
      <c r="M476" s="41">
        <v>188969</v>
      </c>
      <c r="N476" s="41">
        <v>2415.5140000000001</v>
      </c>
      <c r="O476" s="41">
        <v>1E-3</v>
      </c>
      <c r="P476" s="41">
        <v>0</v>
      </c>
      <c r="Q476" s="42">
        <v>0</v>
      </c>
      <c r="R476" s="42">
        <v>0</v>
      </c>
      <c r="S476" s="39">
        <v>2</v>
      </c>
      <c r="T476" s="39"/>
    </row>
    <row r="477" spans="1:20" x14ac:dyDescent="0.25">
      <c r="A477" s="38">
        <v>26</v>
      </c>
      <c r="B477" s="38">
        <v>4</v>
      </c>
      <c r="C477" s="38">
        <v>1</v>
      </c>
      <c r="D477" s="38">
        <v>51</v>
      </c>
      <c r="E477" s="38" t="s">
        <v>449</v>
      </c>
      <c r="F477" s="9" t="s">
        <v>143</v>
      </c>
      <c r="G477" s="45" t="s">
        <v>471</v>
      </c>
      <c r="H477" s="45" t="s">
        <v>472</v>
      </c>
      <c r="I477" s="38">
        <v>13</v>
      </c>
      <c r="J477" s="38">
        <v>164.83</v>
      </c>
      <c r="K477" s="40">
        <v>43191</v>
      </c>
      <c r="L477" s="40">
        <v>45015.995999999999</v>
      </c>
      <c r="M477" s="41">
        <v>141165</v>
      </c>
      <c r="N477" s="41">
        <v>15320.191000000001</v>
      </c>
      <c r="O477" s="41">
        <v>1E-3</v>
      </c>
      <c r="P477" s="41">
        <v>0</v>
      </c>
      <c r="Q477" s="42">
        <v>0</v>
      </c>
      <c r="R477" s="42">
        <v>0</v>
      </c>
      <c r="S477" s="39">
        <v>3</v>
      </c>
      <c r="T477" s="39"/>
    </row>
    <row r="478" spans="1:20" ht="27" x14ac:dyDescent="0.25">
      <c r="A478" s="38">
        <v>26</v>
      </c>
      <c r="B478" s="38">
        <v>4</v>
      </c>
      <c r="C478" s="38">
        <v>19</v>
      </c>
      <c r="D478" s="38">
        <v>51</v>
      </c>
      <c r="E478" s="38" t="s">
        <v>207</v>
      </c>
      <c r="F478" s="9" t="s">
        <v>227</v>
      </c>
      <c r="G478" s="45" t="s">
        <v>228</v>
      </c>
      <c r="H478" s="45" t="s">
        <v>1055</v>
      </c>
      <c r="I478" s="38">
        <v>13</v>
      </c>
      <c r="J478" s="38">
        <v>113.85</v>
      </c>
      <c r="K478" s="40">
        <v>43191</v>
      </c>
      <c r="L478" s="40">
        <v>45015.995999999999</v>
      </c>
      <c r="M478" s="41">
        <v>217013</v>
      </c>
      <c r="N478" s="41">
        <v>56087.534</v>
      </c>
      <c r="O478" s="41">
        <v>1E-3</v>
      </c>
      <c r="P478" s="41">
        <v>0</v>
      </c>
      <c r="Q478" s="42">
        <v>0</v>
      </c>
      <c r="R478" s="42">
        <v>0</v>
      </c>
      <c r="S478" s="39">
        <v>3</v>
      </c>
      <c r="T478" s="39"/>
    </row>
    <row r="479" spans="1:20" x14ac:dyDescent="0.25">
      <c r="A479" s="38">
        <v>26</v>
      </c>
      <c r="B479" s="38">
        <v>4</v>
      </c>
      <c r="C479" s="38">
        <v>80</v>
      </c>
      <c r="D479" s="38">
        <v>51</v>
      </c>
      <c r="E479" s="38" t="s">
        <v>173</v>
      </c>
      <c r="F479" s="9" t="s">
        <v>191</v>
      </c>
      <c r="G479" s="45" t="s">
        <v>192</v>
      </c>
      <c r="H479" s="45" t="s">
        <v>193</v>
      </c>
      <c r="I479" s="38">
        <v>13</v>
      </c>
      <c r="J479" s="38">
        <v>171.55</v>
      </c>
      <c r="K479" s="40">
        <v>43191</v>
      </c>
      <c r="L479" s="40">
        <v>45015.995999999999</v>
      </c>
      <c r="M479" s="41">
        <v>278649</v>
      </c>
      <c r="N479" s="41">
        <v>93802.49</v>
      </c>
      <c r="O479" s="41">
        <v>1E-3</v>
      </c>
      <c r="P479" s="41">
        <v>0</v>
      </c>
      <c r="Q479" s="42">
        <v>0</v>
      </c>
      <c r="R479" s="42">
        <v>0</v>
      </c>
      <c r="S479" s="39">
        <v>3</v>
      </c>
      <c r="T479" s="39"/>
    </row>
    <row r="480" spans="1:20" x14ac:dyDescent="0.25">
      <c r="A480" s="38">
        <v>26</v>
      </c>
      <c r="B480" s="38">
        <v>4</v>
      </c>
      <c r="C480" s="38">
        <v>26</v>
      </c>
      <c r="D480" s="38">
        <v>51</v>
      </c>
      <c r="E480" s="38" t="s">
        <v>622</v>
      </c>
      <c r="F480" s="9" t="s">
        <v>644</v>
      </c>
      <c r="G480" s="45" t="s">
        <v>645</v>
      </c>
      <c r="H480" s="45" t="s">
        <v>1057</v>
      </c>
      <c r="I480" s="38">
        <v>13</v>
      </c>
      <c r="J480" s="38">
        <v>123.43</v>
      </c>
      <c r="K480" s="40">
        <v>43070</v>
      </c>
      <c r="L480" s="40">
        <v>44894.995999999999</v>
      </c>
      <c r="M480" s="41">
        <v>282502</v>
      </c>
      <c r="N480" s="41">
        <v>62069.135999999999</v>
      </c>
      <c r="O480" s="41">
        <v>1E-3</v>
      </c>
      <c r="P480" s="41">
        <v>0</v>
      </c>
      <c r="Q480" s="42">
        <v>0</v>
      </c>
      <c r="R480" s="42">
        <v>0</v>
      </c>
      <c r="S480" s="39">
        <v>6</v>
      </c>
      <c r="T480" s="39"/>
    </row>
    <row r="481" spans="1:20" ht="27" x14ac:dyDescent="0.25">
      <c r="A481" s="38">
        <v>26</v>
      </c>
      <c r="B481" s="38">
        <v>4</v>
      </c>
      <c r="C481" s="38">
        <v>92</v>
      </c>
      <c r="D481" s="38">
        <v>51</v>
      </c>
      <c r="E481" s="38" t="s">
        <v>492</v>
      </c>
      <c r="F481" s="9" t="s">
        <v>525</v>
      </c>
      <c r="G481" s="45" t="s">
        <v>526</v>
      </c>
      <c r="H481" s="45" t="s">
        <v>1085</v>
      </c>
      <c r="I481" s="38">
        <v>13</v>
      </c>
      <c r="J481" s="38">
        <v>236.07</v>
      </c>
      <c r="K481" s="40">
        <v>42309</v>
      </c>
      <c r="L481" s="40">
        <v>44194.8292</v>
      </c>
      <c r="M481" s="41">
        <v>519511</v>
      </c>
      <c r="N481" s="41">
        <v>49028.082000000002</v>
      </c>
      <c r="O481" s="41">
        <v>8043.7650000000003</v>
      </c>
      <c r="P481" s="41">
        <v>8043.7650000000003</v>
      </c>
      <c r="Q481" s="42">
        <v>2.6817526481633689E-2</v>
      </c>
      <c r="R481" s="42">
        <v>0.10645010404014545</v>
      </c>
      <c r="S481" s="39">
        <v>6</v>
      </c>
      <c r="T481" s="39" t="s">
        <v>60</v>
      </c>
    </row>
    <row r="482" spans="1:20" ht="40.5" x14ac:dyDescent="0.25">
      <c r="A482" s="38">
        <v>26</v>
      </c>
      <c r="B482" s="38">
        <v>4</v>
      </c>
      <c r="C482" s="38">
        <v>95</v>
      </c>
      <c r="D482" s="38">
        <v>51</v>
      </c>
      <c r="E482" s="38" t="s">
        <v>449</v>
      </c>
      <c r="F482" s="9" t="s">
        <v>474</v>
      </c>
      <c r="G482" s="45" t="s">
        <v>475</v>
      </c>
      <c r="H482" s="45" t="s">
        <v>1086</v>
      </c>
      <c r="I482" s="38">
        <v>13</v>
      </c>
      <c r="J482" s="38">
        <v>157.18</v>
      </c>
      <c r="K482" s="40">
        <v>42767</v>
      </c>
      <c r="L482" s="40">
        <v>44652.8292</v>
      </c>
      <c r="M482" s="41">
        <v>764039</v>
      </c>
      <c r="N482" s="41">
        <v>73283.308000000005</v>
      </c>
      <c r="O482" s="41">
        <v>60158.767999999996</v>
      </c>
      <c r="P482" s="41">
        <v>60158.767</v>
      </c>
      <c r="Q482" s="42">
        <v>0.10776544129291829</v>
      </c>
      <c r="R482" s="42">
        <v>0.10776544129291829</v>
      </c>
      <c r="S482" s="39">
        <v>6</v>
      </c>
      <c r="T482" s="39"/>
    </row>
    <row r="483" spans="1:20" x14ac:dyDescent="0.25">
      <c r="A483" s="38">
        <v>26</v>
      </c>
      <c r="B483" s="38">
        <v>4</v>
      </c>
      <c r="C483" s="38">
        <v>45</v>
      </c>
      <c r="D483" s="38">
        <v>51</v>
      </c>
      <c r="E483" s="38" t="s">
        <v>492</v>
      </c>
      <c r="F483" s="9" t="s">
        <v>154</v>
      </c>
      <c r="G483" s="45" t="s">
        <v>523</v>
      </c>
      <c r="H483" s="45" t="s">
        <v>1066</v>
      </c>
      <c r="I483" s="38">
        <v>13</v>
      </c>
      <c r="J483" s="38">
        <v>134.16</v>
      </c>
      <c r="K483" s="40">
        <v>41811</v>
      </c>
      <c r="L483" s="40">
        <v>43666.412599999996</v>
      </c>
      <c r="M483" s="41">
        <v>245734</v>
      </c>
      <c r="N483" s="41">
        <v>34374.142999999996</v>
      </c>
      <c r="O483" s="41">
        <v>1E-3</v>
      </c>
      <c r="P483" s="41">
        <v>0</v>
      </c>
      <c r="Q483" s="42">
        <v>3.8822466569542677E-2</v>
      </c>
      <c r="R483" s="42">
        <v>0.14705331781519854</v>
      </c>
      <c r="S483" s="39">
        <v>6</v>
      </c>
      <c r="T483" s="39" t="s">
        <v>60</v>
      </c>
    </row>
    <row r="484" spans="1:20" x14ac:dyDescent="0.25">
      <c r="A484" s="38">
        <v>26</v>
      </c>
      <c r="B484" s="38">
        <v>4</v>
      </c>
      <c r="C484" s="38">
        <v>12</v>
      </c>
      <c r="D484" s="38">
        <v>51</v>
      </c>
      <c r="E484" s="38" t="s">
        <v>235</v>
      </c>
      <c r="F484" s="9" t="s">
        <v>242</v>
      </c>
      <c r="G484" s="45" t="s">
        <v>253</v>
      </c>
      <c r="H484" s="45" t="s">
        <v>1054</v>
      </c>
      <c r="I484" s="38">
        <v>13</v>
      </c>
      <c r="J484" s="38">
        <v>261.24</v>
      </c>
      <c r="K484" s="40">
        <v>42826</v>
      </c>
      <c r="L484" s="40">
        <v>44650.995999999999</v>
      </c>
      <c r="M484" s="41">
        <v>814751</v>
      </c>
      <c r="N484" s="41">
        <v>88705.362999999998</v>
      </c>
      <c r="O484" s="41">
        <v>45920.086000000003</v>
      </c>
      <c r="P484" s="41">
        <v>45920.084999999999</v>
      </c>
      <c r="Q484" s="42">
        <v>0.181883790262301</v>
      </c>
      <c r="R484" s="42">
        <v>0.181883790262301</v>
      </c>
      <c r="S484" s="39">
        <v>6</v>
      </c>
      <c r="T484" s="39"/>
    </row>
    <row r="485" spans="1:20" x14ac:dyDescent="0.25">
      <c r="A485" s="38">
        <v>26</v>
      </c>
      <c r="B485" s="38">
        <v>4</v>
      </c>
      <c r="C485" s="38">
        <v>82</v>
      </c>
      <c r="D485" s="38">
        <v>51</v>
      </c>
      <c r="E485" s="38" t="s">
        <v>530</v>
      </c>
      <c r="F485" s="9" t="s">
        <v>273</v>
      </c>
      <c r="G485" s="45" t="s">
        <v>551</v>
      </c>
      <c r="H485" s="45" t="s">
        <v>1079</v>
      </c>
      <c r="I485" s="38">
        <v>13</v>
      </c>
      <c r="J485" s="38">
        <v>177.92</v>
      </c>
      <c r="K485" s="40">
        <v>42795</v>
      </c>
      <c r="L485" s="40">
        <v>44680.8292</v>
      </c>
      <c r="M485" s="41">
        <v>585107</v>
      </c>
      <c r="N485" s="41">
        <v>70806.846999999994</v>
      </c>
      <c r="O485" s="41">
        <v>69702.331000000006</v>
      </c>
      <c r="P485" s="41">
        <v>69702.33</v>
      </c>
      <c r="Q485" s="42">
        <v>0.28189203000476837</v>
      </c>
      <c r="R485" s="42">
        <v>0.28189203000476837</v>
      </c>
      <c r="S485" s="39">
        <v>6</v>
      </c>
      <c r="T485" s="39"/>
    </row>
    <row r="486" spans="1:20" ht="27" x14ac:dyDescent="0.25">
      <c r="A486" s="38">
        <v>26</v>
      </c>
      <c r="B486" s="38">
        <v>4</v>
      </c>
      <c r="C486" s="38">
        <v>99</v>
      </c>
      <c r="D486" s="38">
        <v>51</v>
      </c>
      <c r="E486" s="38" t="s">
        <v>5</v>
      </c>
      <c r="F486" s="9" t="s">
        <v>68</v>
      </c>
      <c r="G486" s="45" t="s">
        <v>69</v>
      </c>
      <c r="H486" s="45" t="s">
        <v>70</v>
      </c>
      <c r="I486" s="38">
        <v>13</v>
      </c>
      <c r="J486" s="38">
        <v>116.94</v>
      </c>
      <c r="K486" s="40">
        <v>42767</v>
      </c>
      <c r="L486" s="40">
        <v>44591.995999999999</v>
      </c>
      <c r="M486" s="41">
        <v>428393</v>
      </c>
      <c r="N486" s="41">
        <v>57150.146999999997</v>
      </c>
      <c r="O486" s="41">
        <v>42476.857000000004</v>
      </c>
      <c r="P486" s="41">
        <v>42476.856</v>
      </c>
      <c r="Q486" s="42">
        <v>0.28288744213841027</v>
      </c>
      <c r="R486" s="42">
        <v>0.28288744213841027</v>
      </c>
      <c r="S486" s="39">
        <v>6</v>
      </c>
      <c r="T486" s="39"/>
    </row>
    <row r="487" spans="1:20" x14ac:dyDescent="0.25">
      <c r="A487" s="38">
        <v>26</v>
      </c>
      <c r="B487" s="38">
        <v>4</v>
      </c>
      <c r="C487" s="38">
        <v>36</v>
      </c>
      <c r="D487" s="38">
        <v>51</v>
      </c>
      <c r="E487" s="38" t="s">
        <v>5</v>
      </c>
      <c r="F487" s="9" t="s">
        <v>65</v>
      </c>
      <c r="G487" s="45" t="s">
        <v>66</v>
      </c>
      <c r="H487" s="45" t="s">
        <v>1063</v>
      </c>
      <c r="I487" s="38">
        <v>13</v>
      </c>
      <c r="J487" s="38">
        <v>139.62</v>
      </c>
      <c r="K487" s="40">
        <v>41275</v>
      </c>
      <c r="L487" s="40">
        <v>43373.7454</v>
      </c>
      <c r="M487" s="41">
        <v>411112</v>
      </c>
      <c r="N487" s="41">
        <v>29117.683000000001</v>
      </c>
      <c r="O487" s="41">
        <v>52072.069000000003</v>
      </c>
      <c r="P487" s="41">
        <v>51949.504999999997</v>
      </c>
      <c r="Q487" s="42">
        <v>6.4741481640039691E-2</v>
      </c>
      <c r="R487" s="42">
        <v>0.31485823814434993</v>
      </c>
      <c r="S487" s="39">
        <v>6</v>
      </c>
      <c r="T487" s="39"/>
    </row>
    <row r="488" spans="1:20" x14ac:dyDescent="0.25">
      <c r="A488" s="38">
        <v>26</v>
      </c>
      <c r="B488" s="38">
        <v>4</v>
      </c>
      <c r="C488" s="38">
        <v>94</v>
      </c>
      <c r="D488" s="38">
        <v>51</v>
      </c>
      <c r="E488" s="38" t="s">
        <v>492</v>
      </c>
      <c r="F488" s="9" t="s">
        <v>527</v>
      </c>
      <c r="G488" s="45" t="s">
        <v>528</v>
      </c>
      <c r="H488" s="45" t="s">
        <v>529</v>
      </c>
      <c r="I488" s="38">
        <v>13</v>
      </c>
      <c r="J488" s="38">
        <v>145.77000000000001</v>
      </c>
      <c r="K488" s="40">
        <v>42767</v>
      </c>
      <c r="L488" s="40">
        <v>44591.995999999999</v>
      </c>
      <c r="M488" s="41">
        <v>381259</v>
      </c>
      <c r="N488" s="41">
        <v>73658.945999999996</v>
      </c>
      <c r="O488" s="41">
        <v>71299.044999999998</v>
      </c>
      <c r="P488" s="41">
        <v>71299.043999999994</v>
      </c>
      <c r="Q488" s="42">
        <v>0.36373436430353118</v>
      </c>
      <c r="R488" s="42">
        <v>0.36373436430353118</v>
      </c>
      <c r="S488" s="39">
        <v>6</v>
      </c>
      <c r="T488" s="39"/>
    </row>
    <row r="489" spans="1:20" x14ac:dyDescent="0.25">
      <c r="A489" s="38">
        <v>26</v>
      </c>
      <c r="B489" s="38">
        <v>4</v>
      </c>
      <c r="C489" s="38">
        <v>54</v>
      </c>
      <c r="D489" s="38">
        <v>51</v>
      </c>
      <c r="E489" s="38" t="s">
        <v>363</v>
      </c>
      <c r="F489" s="9" t="s">
        <v>383</v>
      </c>
      <c r="G489" s="45" t="s">
        <v>384</v>
      </c>
      <c r="H489" s="45" t="s">
        <v>1069</v>
      </c>
      <c r="I489" s="38">
        <v>13</v>
      </c>
      <c r="J489" s="38">
        <v>218.85</v>
      </c>
      <c r="K489" s="40">
        <v>40878</v>
      </c>
      <c r="L489" s="40">
        <v>43128.828399999999</v>
      </c>
      <c r="M489" s="41">
        <v>503960</v>
      </c>
      <c r="N489" s="41">
        <v>16910.898000000001</v>
      </c>
      <c r="O489" s="41">
        <v>12691.011</v>
      </c>
      <c r="P489" s="41">
        <v>12691.011</v>
      </c>
      <c r="Q489" s="42">
        <v>5.0504008254623381E-2</v>
      </c>
      <c r="R489" s="42">
        <v>0.39112032701008015</v>
      </c>
      <c r="S489" s="39">
        <v>6</v>
      </c>
      <c r="T489" s="39"/>
    </row>
    <row r="490" spans="1:20" ht="27" x14ac:dyDescent="0.25">
      <c r="A490" s="38">
        <v>26</v>
      </c>
      <c r="B490" s="38">
        <v>4</v>
      </c>
      <c r="C490" s="38">
        <v>71</v>
      </c>
      <c r="D490" s="38">
        <v>51</v>
      </c>
      <c r="E490" s="38" t="s">
        <v>133</v>
      </c>
      <c r="F490" s="9" t="s">
        <v>162</v>
      </c>
      <c r="G490" s="45" t="s">
        <v>163</v>
      </c>
      <c r="H490" s="45" t="s">
        <v>1074</v>
      </c>
      <c r="I490" s="38">
        <v>13</v>
      </c>
      <c r="J490" s="38">
        <v>94.32</v>
      </c>
      <c r="K490" s="40">
        <v>42644</v>
      </c>
      <c r="L490" s="40">
        <v>44529.8292</v>
      </c>
      <c r="M490" s="41">
        <v>453494</v>
      </c>
      <c r="N490" s="41">
        <v>58619.218000000001</v>
      </c>
      <c r="O490" s="41">
        <v>95149.485000000001</v>
      </c>
      <c r="P490" s="41">
        <v>95149.485000000001</v>
      </c>
      <c r="Q490" s="42">
        <v>0.35211050201325705</v>
      </c>
      <c r="R490" s="42">
        <v>0.40770329927187571</v>
      </c>
      <c r="S490" s="39">
        <v>6</v>
      </c>
      <c r="T490" s="39"/>
    </row>
    <row r="491" spans="1:20" x14ac:dyDescent="0.25">
      <c r="A491" s="38">
        <v>26</v>
      </c>
      <c r="B491" s="38">
        <v>4</v>
      </c>
      <c r="C491" s="38">
        <v>39</v>
      </c>
      <c r="D491" s="38">
        <v>51</v>
      </c>
      <c r="E491" s="38" t="s">
        <v>133</v>
      </c>
      <c r="F491" s="9" t="s">
        <v>137</v>
      </c>
      <c r="G491" s="45" t="s">
        <v>160</v>
      </c>
      <c r="H491" s="45" t="s">
        <v>1065</v>
      </c>
      <c r="I491" s="38">
        <v>13</v>
      </c>
      <c r="J491" s="38">
        <v>214.71</v>
      </c>
      <c r="K491" s="40">
        <v>41183</v>
      </c>
      <c r="L491" s="40">
        <v>43403</v>
      </c>
      <c r="M491" s="41">
        <v>370607</v>
      </c>
      <c r="N491" s="41">
        <v>75153.524999999994</v>
      </c>
      <c r="O491" s="41">
        <v>1E-3</v>
      </c>
      <c r="P491" s="41">
        <v>0</v>
      </c>
      <c r="Q491" s="42">
        <v>0</v>
      </c>
      <c r="R491" s="42">
        <v>0.412871316515878</v>
      </c>
      <c r="S491" s="39">
        <v>9</v>
      </c>
      <c r="T491" s="39"/>
    </row>
    <row r="492" spans="1:20" x14ac:dyDescent="0.25">
      <c r="A492" s="38">
        <v>26</v>
      </c>
      <c r="B492" s="38">
        <v>4</v>
      </c>
      <c r="C492" s="38">
        <v>90</v>
      </c>
      <c r="D492" s="38">
        <v>51</v>
      </c>
      <c r="E492" s="38" t="s">
        <v>590</v>
      </c>
      <c r="F492" s="9" t="s">
        <v>301</v>
      </c>
      <c r="G492" s="45" t="s">
        <v>603</v>
      </c>
      <c r="H492" s="45" t="s">
        <v>604</v>
      </c>
      <c r="I492" s="38">
        <v>13</v>
      </c>
      <c r="J492" s="38">
        <v>129.38999999999999</v>
      </c>
      <c r="K492" s="40">
        <v>42795</v>
      </c>
      <c r="L492" s="40">
        <v>44619.995999999999</v>
      </c>
      <c r="M492" s="41">
        <v>433982</v>
      </c>
      <c r="N492" s="41">
        <v>81247.111999999994</v>
      </c>
      <c r="O492" s="41">
        <v>59459.063999999998</v>
      </c>
      <c r="P492" s="41">
        <v>59459.063000000002</v>
      </c>
      <c r="Q492" s="42">
        <v>0.43715177127161958</v>
      </c>
      <c r="R492" s="42">
        <v>0.43715177127161958</v>
      </c>
      <c r="S492" s="39">
        <v>6</v>
      </c>
      <c r="T492" s="39"/>
    </row>
    <row r="493" spans="1:20" ht="27" x14ac:dyDescent="0.25">
      <c r="A493" s="38">
        <v>26</v>
      </c>
      <c r="B493" s="38">
        <v>4</v>
      </c>
      <c r="C493" s="38">
        <v>70</v>
      </c>
      <c r="D493" s="38">
        <v>51</v>
      </c>
      <c r="E493" s="38" t="s">
        <v>556</v>
      </c>
      <c r="F493" s="9" t="s">
        <v>154</v>
      </c>
      <c r="G493" s="45" t="s">
        <v>578</v>
      </c>
      <c r="H493" s="45" t="s">
        <v>1073</v>
      </c>
      <c r="I493" s="38">
        <v>13</v>
      </c>
      <c r="J493" s="38">
        <v>102.46</v>
      </c>
      <c r="K493" s="40">
        <v>42675</v>
      </c>
      <c r="L493" s="40">
        <v>44530.412600000003</v>
      </c>
      <c r="M493" s="41">
        <v>198264</v>
      </c>
      <c r="N493" s="41">
        <v>44430.781999999999</v>
      </c>
      <c r="O493" s="41">
        <v>49158.798000000003</v>
      </c>
      <c r="P493" s="41">
        <v>49158.796999999999</v>
      </c>
      <c r="Q493" s="42">
        <v>0.45446475406528669</v>
      </c>
      <c r="R493" s="42">
        <v>0.46963644433684382</v>
      </c>
      <c r="S493" s="39">
        <v>6</v>
      </c>
      <c r="T493" s="39"/>
    </row>
    <row r="494" spans="1:20" x14ac:dyDescent="0.25">
      <c r="A494" s="38">
        <v>26</v>
      </c>
      <c r="B494" s="38">
        <v>4</v>
      </c>
      <c r="C494" s="38">
        <v>83</v>
      </c>
      <c r="D494" s="38">
        <v>51</v>
      </c>
      <c r="E494" s="38" t="s">
        <v>115</v>
      </c>
      <c r="F494" s="9" t="s">
        <v>116</v>
      </c>
      <c r="G494" s="45" t="s">
        <v>129</v>
      </c>
      <c r="H494" s="45" t="s">
        <v>1080</v>
      </c>
      <c r="I494" s="38">
        <v>11</v>
      </c>
      <c r="J494" s="38">
        <v>89.34</v>
      </c>
      <c r="K494" s="40">
        <v>42186</v>
      </c>
      <c r="L494" s="40">
        <v>44102.245799999997</v>
      </c>
      <c r="M494" s="41">
        <v>495831</v>
      </c>
      <c r="N494" s="41">
        <v>68302.385999999999</v>
      </c>
      <c r="O494" s="41">
        <v>123582.383</v>
      </c>
      <c r="P494" s="41">
        <v>123582.383</v>
      </c>
      <c r="Q494" s="42">
        <v>0.32811784660499244</v>
      </c>
      <c r="R494" s="42">
        <v>0.48058915235231359</v>
      </c>
      <c r="S494" s="39">
        <v>6</v>
      </c>
      <c r="T494" s="39"/>
    </row>
    <row r="495" spans="1:20" ht="27" x14ac:dyDescent="0.25">
      <c r="A495" s="38">
        <v>26</v>
      </c>
      <c r="B495" s="38">
        <v>4</v>
      </c>
      <c r="C495" s="38">
        <v>81</v>
      </c>
      <c r="D495" s="38">
        <v>51</v>
      </c>
      <c r="E495" s="38" t="s">
        <v>261</v>
      </c>
      <c r="F495" s="9" t="s">
        <v>273</v>
      </c>
      <c r="G495" s="45" t="s">
        <v>277</v>
      </c>
      <c r="H495" s="45" t="s">
        <v>1078</v>
      </c>
      <c r="I495" s="38">
        <v>13</v>
      </c>
      <c r="J495" s="38">
        <v>162.80000000000001</v>
      </c>
      <c r="K495" s="40">
        <v>42583</v>
      </c>
      <c r="L495" s="40">
        <v>44407.995999999999</v>
      </c>
      <c r="M495" s="41">
        <v>483212</v>
      </c>
      <c r="N495" s="41">
        <v>63954.228000000003</v>
      </c>
      <c r="O495" s="41">
        <v>157527.149</v>
      </c>
      <c r="P495" s="41">
        <v>157527.14799999999</v>
      </c>
      <c r="Q495" s="42">
        <v>0.43853008617335665</v>
      </c>
      <c r="R495" s="42">
        <v>0.50236542138854168</v>
      </c>
      <c r="S495" s="39">
        <v>6</v>
      </c>
      <c r="T495" s="39"/>
    </row>
    <row r="496" spans="1:20" x14ac:dyDescent="0.25">
      <c r="A496" s="38">
        <v>26</v>
      </c>
      <c r="B496" s="38">
        <v>4</v>
      </c>
      <c r="C496" s="38">
        <v>22</v>
      </c>
      <c r="D496" s="38">
        <v>51</v>
      </c>
      <c r="E496" s="38" t="s">
        <v>449</v>
      </c>
      <c r="F496" s="11" t="s">
        <v>300</v>
      </c>
      <c r="G496" s="45" t="s">
        <v>465</v>
      </c>
      <c r="H496" s="45" t="s">
        <v>473</v>
      </c>
      <c r="I496" s="38">
        <v>13</v>
      </c>
      <c r="J496" s="38">
        <v>134.74</v>
      </c>
      <c r="K496" s="40">
        <v>40537</v>
      </c>
      <c r="L496" s="40">
        <v>43091.994399999996</v>
      </c>
      <c r="M496" s="41">
        <v>137541</v>
      </c>
      <c r="N496" s="41">
        <v>270.33999999999997</v>
      </c>
      <c r="O496" s="41">
        <v>1370.2270000000001</v>
      </c>
      <c r="P496" s="41">
        <v>1370.2239999999999</v>
      </c>
      <c r="Q496" s="42">
        <v>7.6079132767683813E-2</v>
      </c>
      <c r="R496" s="42">
        <v>0.51363593401240359</v>
      </c>
      <c r="S496" s="39">
        <v>6</v>
      </c>
      <c r="T496" s="39"/>
    </row>
    <row r="497" spans="1:20" x14ac:dyDescent="0.25">
      <c r="A497" s="38">
        <v>26</v>
      </c>
      <c r="B497" s="38">
        <v>4</v>
      </c>
      <c r="C497" s="38">
        <v>87</v>
      </c>
      <c r="D497" s="38">
        <v>51</v>
      </c>
      <c r="E497" s="38" t="s">
        <v>651</v>
      </c>
      <c r="F497" s="9" t="s">
        <v>101</v>
      </c>
      <c r="G497" s="45" t="s">
        <v>662</v>
      </c>
      <c r="H497" s="45" t="s">
        <v>1083</v>
      </c>
      <c r="I497" s="38">
        <v>13</v>
      </c>
      <c r="J497" s="38">
        <v>151.91999999999999</v>
      </c>
      <c r="K497" s="40">
        <v>42644</v>
      </c>
      <c r="L497" s="40">
        <v>44468.995999999999</v>
      </c>
      <c r="M497" s="41">
        <v>425197</v>
      </c>
      <c r="N497" s="41">
        <v>56246.635999999999</v>
      </c>
      <c r="O497" s="41">
        <v>110006.81299999999</v>
      </c>
      <c r="P497" s="41">
        <v>110006.81200000001</v>
      </c>
      <c r="Q497" s="42">
        <v>0.46467402168877014</v>
      </c>
      <c r="R497" s="42">
        <v>0.52097027965860532</v>
      </c>
      <c r="S497" s="39">
        <v>6</v>
      </c>
      <c r="T497" s="39"/>
    </row>
    <row r="498" spans="1:20" ht="27" x14ac:dyDescent="0.25">
      <c r="A498" s="38">
        <v>26</v>
      </c>
      <c r="B498" s="38">
        <v>4</v>
      </c>
      <c r="C498" s="38">
        <v>91</v>
      </c>
      <c r="D498" s="38">
        <v>51</v>
      </c>
      <c r="E498" s="38" t="s">
        <v>590</v>
      </c>
      <c r="F498" s="9" t="s">
        <v>605</v>
      </c>
      <c r="G498" s="45" t="s">
        <v>606</v>
      </c>
      <c r="H498" s="45" t="s">
        <v>1084</v>
      </c>
      <c r="I498" s="38">
        <v>13</v>
      </c>
      <c r="J498" s="38">
        <v>235.79</v>
      </c>
      <c r="K498" s="40">
        <v>42248</v>
      </c>
      <c r="L498" s="40">
        <v>44103.412599999996</v>
      </c>
      <c r="M498" s="41">
        <v>559957</v>
      </c>
      <c r="N498" s="41">
        <v>128686.522</v>
      </c>
      <c r="O498" s="41">
        <v>181932.70300000001</v>
      </c>
      <c r="P498" s="41">
        <v>181932.70300000001</v>
      </c>
      <c r="Q498" s="42">
        <v>0.64319581682164884</v>
      </c>
      <c r="R498" s="42">
        <v>0.78365660220338351</v>
      </c>
      <c r="S498" s="39">
        <v>6</v>
      </c>
      <c r="T498" s="39"/>
    </row>
    <row r="499" spans="1:20" ht="27" x14ac:dyDescent="0.25">
      <c r="A499" s="38">
        <v>26</v>
      </c>
      <c r="B499" s="38">
        <v>4</v>
      </c>
      <c r="C499" s="38">
        <v>88</v>
      </c>
      <c r="D499" s="38">
        <v>51</v>
      </c>
      <c r="E499" s="38" t="s">
        <v>556</v>
      </c>
      <c r="F499" s="9" t="s">
        <v>579</v>
      </c>
      <c r="G499" s="45" t="s">
        <v>580</v>
      </c>
      <c r="H499" s="45" t="s">
        <v>581</v>
      </c>
      <c r="I499" s="38">
        <v>13</v>
      </c>
      <c r="J499" s="38">
        <v>167.01</v>
      </c>
      <c r="K499" s="40">
        <v>42309</v>
      </c>
      <c r="L499" s="40">
        <v>44164.412600000003</v>
      </c>
      <c r="M499" s="41">
        <v>530488</v>
      </c>
      <c r="N499" s="41">
        <v>93563.308000000005</v>
      </c>
      <c r="O499" s="41">
        <v>281777.946</v>
      </c>
      <c r="P499" s="41">
        <v>281777.94500000001</v>
      </c>
      <c r="Q499" s="42">
        <v>0.51794008535537095</v>
      </c>
      <c r="R499" s="42">
        <v>0.91339860656602978</v>
      </c>
      <c r="S499" s="39">
        <v>6</v>
      </c>
      <c r="T499" s="39"/>
    </row>
    <row r="500" spans="1:20" x14ac:dyDescent="0.25">
      <c r="A500" s="38">
        <v>26</v>
      </c>
      <c r="B500" s="38">
        <v>4</v>
      </c>
      <c r="C500" s="38">
        <v>85</v>
      </c>
      <c r="D500" s="38">
        <v>51</v>
      </c>
      <c r="E500" s="38" t="s">
        <v>651</v>
      </c>
      <c r="F500" s="9" t="s">
        <v>83</v>
      </c>
      <c r="G500" s="45" t="s">
        <v>660</v>
      </c>
      <c r="H500" s="45" t="s">
        <v>1081</v>
      </c>
      <c r="I500" s="38">
        <v>13</v>
      </c>
      <c r="J500" s="38">
        <v>98</v>
      </c>
      <c r="K500" s="40">
        <v>41396</v>
      </c>
      <c r="L500" s="40">
        <v>43251.412599999996</v>
      </c>
      <c r="M500" s="41">
        <v>84995</v>
      </c>
      <c r="N500" s="41">
        <v>3314.0810000000001</v>
      </c>
      <c r="O500" s="41">
        <v>6786.9610000000002</v>
      </c>
      <c r="P500" s="41">
        <v>6783.2110000000002</v>
      </c>
      <c r="Q500" s="42">
        <v>0.11693629037002176</v>
      </c>
      <c r="R500" s="42">
        <v>0.94903229601741279</v>
      </c>
      <c r="S500" s="39">
        <v>6</v>
      </c>
      <c r="T500" s="39"/>
    </row>
    <row r="501" spans="1:20" x14ac:dyDescent="0.25">
      <c r="A501" s="45">
        <v>26</v>
      </c>
      <c r="B501" s="45">
        <v>4</v>
      </c>
      <c r="C501" s="45">
        <v>74</v>
      </c>
      <c r="D501" s="45">
        <v>51</v>
      </c>
      <c r="E501" s="45" t="s">
        <v>115</v>
      </c>
      <c r="F501" s="39">
        <v>95</v>
      </c>
      <c r="G501" s="38" t="s">
        <v>1436</v>
      </c>
      <c r="H501" s="38" t="s">
        <v>1462</v>
      </c>
      <c r="I501" s="38">
        <v>13</v>
      </c>
      <c r="J501" s="38">
        <v>130.4</v>
      </c>
      <c r="K501" s="40">
        <v>40544</v>
      </c>
      <c r="L501" s="40">
        <v>42733</v>
      </c>
      <c r="M501" s="41">
        <v>172394</v>
      </c>
      <c r="N501" s="41">
        <v>0</v>
      </c>
      <c r="O501" s="41">
        <v>7531.098</v>
      </c>
      <c r="P501" s="41">
        <v>7191.4930000000004</v>
      </c>
      <c r="Q501" s="42">
        <v>0</v>
      </c>
      <c r="R501" s="42">
        <v>0.95599999999999996</v>
      </c>
      <c r="S501" s="39">
        <v>6</v>
      </c>
      <c r="T501" s="39"/>
    </row>
    <row r="502" spans="1:20" x14ac:dyDescent="0.25">
      <c r="A502" s="38">
        <v>26</v>
      </c>
      <c r="B502" s="38">
        <v>4</v>
      </c>
      <c r="C502" s="38">
        <v>48</v>
      </c>
      <c r="D502" s="38">
        <v>51</v>
      </c>
      <c r="E502" s="38" t="s">
        <v>133</v>
      </c>
      <c r="F502" s="9" t="s">
        <v>154</v>
      </c>
      <c r="G502" s="45" t="s">
        <v>161</v>
      </c>
      <c r="H502" s="45" t="s">
        <v>1068</v>
      </c>
      <c r="I502" s="38">
        <v>13</v>
      </c>
      <c r="J502" s="38">
        <v>241.88</v>
      </c>
      <c r="K502" s="40">
        <v>41365</v>
      </c>
      <c r="L502" s="40">
        <v>43250.8292</v>
      </c>
      <c r="M502" s="41">
        <v>562456</v>
      </c>
      <c r="N502" s="41">
        <v>62761.294999999998</v>
      </c>
      <c r="O502" s="41">
        <v>290654.125</v>
      </c>
      <c r="P502" s="41">
        <v>290654.12199999997</v>
      </c>
      <c r="Q502" s="42">
        <v>0.55733781842490793</v>
      </c>
      <c r="R502" s="42">
        <v>0.95724643349879812</v>
      </c>
      <c r="S502" s="39">
        <v>6</v>
      </c>
      <c r="T502" s="39"/>
    </row>
    <row r="503" spans="1:20" ht="27" x14ac:dyDescent="0.25">
      <c r="A503" s="38">
        <v>26</v>
      </c>
      <c r="B503" s="38">
        <v>4</v>
      </c>
      <c r="C503" s="38">
        <v>52</v>
      </c>
      <c r="D503" s="38">
        <v>51</v>
      </c>
      <c r="E503" s="38" t="s">
        <v>363</v>
      </c>
      <c r="F503" s="39" t="s">
        <v>379</v>
      </c>
      <c r="G503" s="38" t="s">
        <v>380</v>
      </c>
      <c r="H503" s="38" t="s">
        <v>1434</v>
      </c>
      <c r="I503" s="38">
        <v>13</v>
      </c>
      <c r="J503" s="38">
        <v>282.51</v>
      </c>
      <c r="K503" s="40">
        <v>39447</v>
      </c>
      <c r="L503" s="40">
        <v>41302.412599999996</v>
      </c>
      <c r="M503" s="41">
        <v>71123</v>
      </c>
      <c r="N503" s="41">
        <v>0</v>
      </c>
      <c r="O503" s="41">
        <v>4826.3760000000002</v>
      </c>
      <c r="P503" s="41">
        <v>0</v>
      </c>
      <c r="Q503" s="42">
        <v>0</v>
      </c>
      <c r="R503" s="42">
        <v>0.96603067924581354</v>
      </c>
      <c r="S503" s="39">
        <v>7</v>
      </c>
      <c r="T503" s="39"/>
    </row>
    <row r="504" spans="1:20" ht="27" x14ac:dyDescent="0.25">
      <c r="A504" s="38">
        <v>26</v>
      </c>
      <c r="B504" s="38">
        <v>4</v>
      </c>
      <c r="C504" s="38">
        <v>31</v>
      </c>
      <c r="D504" s="38">
        <v>51</v>
      </c>
      <c r="E504" s="38" t="s">
        <v>115</v>
      </c>
      <c r="F504" s="9" t="s">
        <v>126</v>
      </c>
      <c r="G504" s="10" t="s">
        <v>127</v>
      </c>
      <c r="H504" s="10" t="s">
        <v>1059</v>
      </c>
      <c r="I504" s="38">
        <v>13</v>
      </c>
      <c r="J504" s="38">
        <v>122.84</v>
      </c>
      <c r="K504" s="40">
        <v>40057</v>
      </c>
      <c r="L504" s="40">
        <v>43037.826800000003</v>
      </c>
      <c r="M504" s="41">
        <v>236051</v>
      </c>
      <c r="N504" s="41">
        <v>0</v>
      </c>
      <c r="O504" s="41">
        <v>15952.55</v>
      </c>
      <c r="P504" s="41">
        <v>15911.39</v>
      </c>
      <c r="Q504" s="42">
        <v>1.8423984647385521E-2</v>
      </c>
      <c r="R504" s="42">
        <v>0.97385734438744165</v>
      </c>
      <c r="S504" s="39">
        <v>10</v>
      </c>
      <c r="T504" s="39"/>
    </row>
    <row r="505" spans="1:20" ht="27" x14ac:dyDescent="0.25">
      <c r="A505" s="38">
        <v>26</v>
      </c>
      <c r="B505" s="38">
        <v>4</v>
      </c>
      <c r="C505" s="38">
        <v>7</v>
      </c>
      <c r="D505" s="38">
        <v>51</v>
      </c>
      <c r="E505" s="38" t="s">
        <v>235</v>
      </c>
      <c r="F505" s="9" t="s">
        <v>251</v>
      </c>
      <c r="G505" s="10" t="s">
        <v>252</v>
      </c>
      <c r="H505" s="10" t="s">
        <v>1053</v>
      </c>
      <c r="I505" s="38">
        <v>13</v>
      </c>
      <c r="J505" s="38">
        <v>133.28</v>
      </c>
      <c r="K505" s="40">
        <v>39233</v>
      </c>
      <c r="L505" s="40">
        <v>43004.6584</v>
      </c>
      <c r="M505" s="41">
        <v>149347</v>
      </c>
      <c r="N505" s="41">
        <v>0</v>
      </c>
      <c r="O505" s="41">
        <v>1077.4090000000001</v>
      </c>
      <c r="P505" s="41">
        <v>0</v>
      </c>
      <c r="Q505" s="42">
        <v>7.9332025417316723E-2</v>
      </c>
      <c r="R505" s="42">
        <v>0.97993933590899052</v>
      </c>
      <c r="S505" s="39">
        <v>7</v>
      </c>
      <c r="T505" s="39"/>
    </row>
    <row r="506" spans="1:20" x14ac:dyDescent="0.25">
      <c r="A506" s="38">
        <v>26</v>
      </c>
      <c r="B506" s="38">
        <v>4</v>
      </c>
      <c r="C506" s="38">
        <v>25</v>
      </c>
      <c r="D506" s="38">
        <v>51</v>
      </c>
      <c r="E506" s="38" t="s">
        <v>5</v>
      </c>
      <c r="F506" s="9" t="s">
        <v>6</v>
      </c>
      <c r="G506" s="45" t="s">
        <v>63</v>
      </c>
      <c r="H506" s="45" t="s">
        <v>64</v>
      </c>
      <c r="I506" s="38">
        <v>13</v>
      </c>
      <c r="J506" s="38">
        <v>153.16</v>
      </c>
      <c r="K506" s="40">
        <v>40179</v>
      </c>
      <c r="L506" s="40">
        <v>43159.826800000003</v>
      </c>
      <c r="M506" s="41">
        <v>234108</v>
      </c>
      <c r="N506" s="41">
        <v>2663.9189999999999</v>
      </c>
      <c r="O506" s="41">
        <v>17398.532999999999</v>
      </c>
      <c r="P506" s="41">
        <v>17398.531999999999</v>
      </c>
      <c r="Q506" s="42">
        <v>7.7148153843525205E-2</v>
      </c>
      <c r="R506" s="42">
        <v>0.98085071847181637</v>
      </c>
      <c r="S506" s="39">
        <v>6</v>
      </c>
      <c r="T506" s="39"/>
    </row>
    <row r="507" spans="1:20" x14ac:dyDescent="0.25">
      <c r="A507" s="38">
        <v>26</v>
      </c>
      <c r="B507" s="38">
        <v>4</v>
      </c>
      <c r="C507" s="38">
        <v>35</v>
      </c>
      <c r="D507" s="38">
        <v>51</v>
      </c>
      <c r="E507" s="38" t="s">
        <v>235</v>
      </c>
      <c r="F507" s="39" t="s">
        <v>255</v>
      </c>
      <c r="G507" s="38" t="s">
        <v>256</v>
      </c>
      <c r="H507" s="38" t="s">
        <v>1433</v>
      </c>
      <c r="I507" s="38">
        <v>13</v>
      </c>
      <c r="J507" s="38">
        <v>82.02</v>
      </c>
      <c r="K507" s="40">
        <v>40695</v>
      </c>
      <c r="L507" s="40">
        <v>42580.8292</v>
      </c>
      <c r="M507" s="41">
        <v>98987</v>
      </c>
      <c r="N507" s="41">
        <v>0</v>
      </c>
      <c r="O507" s="41">
        <v>1992.087</v>
      </c>
      <c r="P507" s="41">
        <v>1992.087</v>
      </c>
      <c r="Q507" s="42">
        <v>0</v>
      </c>
      <c r="R507" s="42">
        <v>0.98114903977289947</v>
      </c>
      <c r="S507" s="39">
        <v>7</v>
      </c>
      <c r="T507" s="39"/>
    </row>
    <row r="508" spans="1:20" ht="27" x14ac:dyDescent="0.25">
      <c r="A508" s="38">
        <v>26</v>
      </c>
      <c r="B508" s="38">
        <v>4</v>
      </c>
      <c r="C508" s="38">
        <v>61</v>
      </c>
      <c r="D508" s="38">
        <v>51</v>
      </c>
      <c r="E508" s="38" t="s">
        <v>590</v>
      </c>
      <c r="F508" s="9" t="s">
        <v>591</v>
      </c>
      <c r="G508" s="10" t="s">
        <v>602</v>
      </c>
      <c r="H508" s="10" t="s">
        <v>1071</v>
      </c>
      <c r="I508" s="38">
        <v>13</v>
      </c>
      <c r="J508" s="38">
        <v>187.76</v>
      </c>
      <c r="K508" s="40">
        <v>39752</v>
      </c>
      <c r="L508" s="40">
        <v>42793.66</v>
      </c>
      <c r="M508" s="41">
        <v>126438</v>
      </c>
      <c r="N508" s="41">
        <v>0</v>
      </c>
      <c r="O508" s="41">
        <v>8699.3490000000002</v>
      </c>
      <c r="P508" s="41">
        <v>8699.3490000000002</v>
      </c>
      <c r="Q508" s="42">
        <v>2.5554026479381198E-2</v>
      </c>
      <c r="R508" s="42">
        <v>0.98350179534633575</v>
      </c>
      <c r="S508" s="39">
        <v>7</v>
      </c>
      <c r="T508" s="39"/>
    </row>
    <row r="509" spans="1:20" x14ac:dyDescent="0.25">
      <c r="A509" s="38">
        <v>26</v>
      </c>
      <c r="B509" s="38">
        <v>4</v>
      </c>
      <c r="C509" s="38">
        <v>86</v>
      </c>
      <c r="D509" s="38">
        <v>51</v>
      </c>
      <c r="E509" s="38" t="s">
        <v>651</v>
      </c>
      <c r="F509" s="9" t="s">
        <v>83</v>
      </c>
      <c r="G509" s="45" t="s">
        <v>661</v>
      </c>
      <c r="H509" s="45" t="s">
        <v>1082</v>
      </c>
      <c r="I509" s="38">
        <v>13</v>
      </c>
      <c r="J509" s="38">
        <v>132.01</v>
      </c>
      <c r="K509" s="40">
        <v>41699</v>
      </c>
      <c r="L509" s="40">
        <v>43493.579400000002</v>
      </c>
      <c r="M509" s="41">
        <v>148636</v>
      </c>
      <c r="N509" s="41">
        <v>9930.2649999999994</v>
      </c>
      <c r="O509" s="41">
        <v>16338.974</v>
      </c>
      <c r="P509" s="41">
        <v>16338.974</v>
      </c>
      <c r="Q509" s="42">
        <v>0.2018353561721252</v>
      </c>
      <c r="R509" s="42">
        <v>0.98389353857746442</v>
      </c>
      <c r="S509" s="39">
        <v>6</v>
      </c>
      <c r="T509" s="39" t="s">
        <v>60</v>
      </c>
    </row>
    <row r="510" spans="1:20" ht="27" x14ac:dyDescent="0.25">
      <c r="A510" s="38">
        <v>26</v>
      </c>
      <c r="B510" s="38">
        <v>4</v>
      </c>
      <c r="C510" s="38">
        <v>23</v>
      </c>
      <c r="D510" s="38">
        <v>51</v>
      </c>
      <c r="E510" s="38" t="s">
        <v>492</v>
      </c>
      <c r="F510" s="9" t="s">
        <v>521</v>
      </c>
      <c r="G510" s="45" t="s">
        <v>522</v>
      </c>
      <c r="H510" s="45" t="s">
        <v>1056</v>
      </c>
      <c r="I510" s="38">
        <v>13</v>
      </c>
      <c r="J510" s="38">
        <v>202.61</v>
      </c>
      <c r="K510" s="40">
        <v>41075</v>
      </c>
      <c r="L510" s="40">
        <v>43264.995199999998</v>
      </c>
      <c r="M510" s="41">
        <v>332521</v>
      </c>
      <c r="N510" s="41">
        <v>2822.116</v>
      </c>
      <c r="O510" s="41">
        <v>33475.076999999997</v>
      </c>
      <c r="P510" s="41">
        <v>33475.074999999997</v>
      </c>
      <c r="Q510" s="42">
        <v>2.9916907503586238E-2</v>
      </c>
      <c r="R510" s="42">
        <v>0.98406416436856614</v>
      </c>
      <c r="S510" s="39">
        <v>6</v>
      </c>
      <c r="T510" s="39"/>
    </row>
    <row r="511" spans="1:20" ht="27" x14ac:dyDescent="0.25">
      <c r="A511" s="38">
        <v>26</v>
      </c>
      <c r="B511" s="38">
        <v>4</v>
      </c>
      <c r="C511" s="38">
        <v>53</v>
      </c>
      <c r="D511" s="38">
        <v>51</v>
      </c>
      <c r="E511" s="38" t="s">
        <v>363</v>
      </c>
      <c r="F511" s="39" t="s">
        <v>381</v>
      </c>
      <c r="G511" s="38" t="s">
        <v>382</v>
      </c>
      <c r="H511" s="38" t="s">
        <v>1435</v>
      </c>
      <c r="I511" s="38">
        <v>13</v>
      </c>
      <c r="J511" s="38">
        <v>242.16</v>
      </c>
      <c r="K511" s="40">
        <v>40848</v>
      </c>
      <c r="L511" s="40">
        <v>42672.995999999999</v>
      </c>
      <c r="M511" s="41">
        <v>331460</v>
      </c>
      <c r="N511" s="41">
        <v>0</v>
      </c>
      <c r="O511" s="41">
        <v>0</v>
      </c>
      <c r="P511" s="41">
        <v>0</v>
      </c>
      <c r="Q511" s="42">
        <v>0</v>
      </c>
      <c r="R511" s="42">
        <v>0.98753092379170937</v>
      </c>
      <c r="S511" s="39">
        <v>7</v>
      </c>
      <c r="T511" s="39"/>
    </row>
    <row r="512" spans="1:20" x14ac:dyDescent="0.25">
      <c r="A512" s="38">
        <v>26</v>
      </c>
      <c r="B512" s="38">
        <v>4</v>
      </c>
      <c r="C512" s="38">
        <v>73</v>
      </c>
      <c r="D512" s="38">
        <v>51</v>
      </c>
      <c r="E512" s="38" t="s">
        <v>5</v>
      </c>
      <c r="F512" s="9" t="s">
        <v>6</v>
      </c>
      <c r="G512" s="10" t="s">
        <v>67</v>
      </c>
      <c r="H512" s="10" t="s">
        <v>1076</v>
      </c>
      <c r="I512" s="38">
        <v>13</v>
      </c>
      <c r="J512" s="38">
        <v>124.66</v>
      </c>
      <c r="K512" s="40">
        <v>39416</v>
      </c>
      <c r="L512" s="40">
        <v>43096.408600000002</v>
      </c>
      <c r="M512" s="41">
        <v>179145</v>
      </c>
      <c r="N512" s="41">
        <v>0</v>
      </c>
      <c r="O512" s="41">
        <v>10692.212</v>
      </c>
      <c r="P512" s="41">
        <v>10692.210999999999</v>
      </c>
      <c r="Q512" s="42">
        <v>7.9064445002651487E-2</v>
      </c>
      <c r="R512" s="42">
        <v>0.99276563677467977</v>
      </c>
      <c r="S512" s="39">
        <v>7</v>
      </c>
      <c r="T512" s="39"/>
    </row>
    <row r="513" spans="1:20" ht="27" x14ac:dyDescent="0.25">
      <c r="A513" s="38">
        <v>26</v>
      </c>
      <c r="B513" s="38">
        <v>4</v>
      </c>
      <c r="C513" s="38">
        <v>6</v>
      </c>
      <c r="D513" s="38">
        <v>51</v>
      </c>
      <c r="E513" s="38" t="s">
        <v>390</v>
      </c>
      <c r="F513" s="9" t="s">
        <v>413</v>
      </c>
      <c r="G513" s="45" t="s">
        <v>414</v>
      </c>
      <c r="H513" s="45" t="s">
        <v>415</v>
      </c>
      <c r="I513" s="38">
        <v>13</v>
      </c>
      <c r="J513" s="38">
        <v>110.25</v>
      </c>
      <c r="K513" s="40">
        <v>41153</v>
      </c>
      <c r="L513" s="40">
        <v>43008.412599999996</v>
      </c>
      <c r="M513" s="41">
        <v>120459</v>
      </c>
      <c r="N513" s="41">
        <v>3712.2220000000002</v>
      </c>
      <c r="O513" s="41">
        <v>10129.552</v>
      </c>
      <c r="P513" s="41">
        <v>10129.550999999999</v>
      </c>
      <c r="Q513" s="42">
        <v>6.8006541644875018E-2</v>
      </c>
      <c r="R513" s="42">
        <v>0.99385683095493071</v>
      </c>
      <c r="S513" s="39">
        <v>7</v>
      </c>
      <c r="T513" s="39"/>
    </row>
    <row r="514" spans="1:20" ht="27" x14ac:dyDescent="0.25">
      <c r="A514" s="38">
        <v>26</v>
      </c>
      <c r="B514" s="38">
        <v>4</v>
      </c>
      <c r="C514" s="38">
        <v>30</v>
      </c>
      <c r="D514" s="38">
        <v>51</v>
      </c>
      <c r="E514" s="38" t="s">
        <v>530</v>
      </c>
      <c r="F514" s="9" t="s">
        <v>546</v>
      </c>
      <c r="G514" s="45" t="s">
        <v>547</v>
      </c>
      <c r="H514" s="45" t="s">
        <v>1058</v>
      </c>
      <c r="I514" s="38">
        <v>13</v>
      </c>
      <c r="J514" s="38">
        <v>146.33000000000001</v>
      </c>
      <c r="K514" s="40">
        <v>40483</v>
      </c>
      <c r="L514" s="40">
        <v>43098.827599999997</v>
      </c>
      <c r="M514" s="41">
        <v>293341</v>
      </c>
      <c r="N514" s="41">
        <v>15320.191000000001</v>
      </c>
      <c r="O514" s="41">
        <v>32789.883999999998</v>
      </c>
      <c r="P514" s="41">
        <v>32789.881999999998</v>
      </c>
      <c r="Q514" s="42">
        <v>3.9166021797157571E-2</v>
      </c>
      <c r="R514" s="42">
        <v>0.9966694052314542</v>
      </c>
      <c r="S514" s="39">
        <v>6</v>
      </c>
      <c r="T514" s="39"/>
    </row>
    <row r="515" spans="1:20" x14ac:dyDescent="0.25">
      <c r="A515" s="38">
        <v>26</v>
      </c>
      <c r="B515" s="38">
        <v>4</v>
      </c>
      <c r="C515" s="38">
        <v>60</v>
      </c>
      <c r="D515" s="38">
        <v>51</v>
      </c>
      <c r="E515" s="38" t="s">
        <v>530</v>
      </c>
      <c r="F515" s="9" t="s">
        <v>267</v>
      </c>
      <c r="G515" s="10" t="s">
        <v>550</v>
      </c>
      <c r="H515" s="10" t="s">
        <v>1070</v>
      </c>
      <c r="I515" s="38">
        <v>13</v>
      </c>
      <c r="J515" s="38">
        <v>159.29</v>
      </c>
      <c r="K515" s="40">
        <v>39416</v>
      </c>
      <c r="L515" s="40">
        <v>43065.991999999998</v>
      </c>
      <c r="M515" s="41">
        <v>289088</v>
      </c>
      <c r="N515" s="41">
        <v>0</v>
      </c>
      <c r="O515" s="41">
        <v>19534.275000000001</v>
      </c>
      <c r="P515" s="41">
        <v>19320.873</v>
      </c>
      <c r="Q515" s="42">
        <v>3.4335565640912107E-2</v>
      </c>
      <c r="R515" s="42">
        <v>0.99698015829090103</v>
      </c>
      <c r="S515" s="39">
        <v>7</v>
      </c>
      <c r="T515" s="39"/>
    </row>
    <row r="516" spans="1:20" x14ac:dyDescent="0.25">
      <c r="A516" s="38">
        <v>26</v>
      </c>
      <c r="B516" s="38">
        <v>4</v>
      </c>
      <c r="C516" s="38">
        <v>78</v>
      </c>
      <c r="D516" s="38">
        <v>51</v>
      </c>
      <c r="E516" s="38" t="s">
        <v>622</v>
      </c>
      <c r="F516" s="9" t="s">
        <v>646</v>
      </c>
      <c r="G516" s="10" t="s">
        <v>647</v>
      </c>
      <c r="H516" s="10" t="s">
        <v>365</v>
      </c>
      <c r="I516" s="38">
        <v>13</v>
      </c>
      <c r="J516" s="38">
        <v>95.68</v>
      </c>
      <c r="K516" s="40">
        <v>40817</v>
      </c>
      <c r="L516" s="40">
        <v>43159.078199999996</v>
      </c>
      <c r="M516" s="41">
        <v>278558</v>
      </c>
      <c r="N516" s="41">
        <v>0</v>
      </c>
      <c r="O516" s="41">
        <v>10933.259</v>
      </c>
      <c r="P516" s="41">
        <v>10872.842000000001</v>
      </c>
      <c r="Q516" s="42">
        <v>3.7805412158329686E-2</v>
      </c>
      <c r="R516" s="42">
        <v>0.9978604096812872</v>
      </c>
      <c r="S516" s="39">
        <v>6</v>
      </c>
      <c r="T516" s="39" t="s">
        <v>60</v>
      </c>
    </row>
    <row r="517" spans="1:20" x14ac:dyDescent="0.25">
      <c r="A517" s="38">
        <v>26</v>
      </c>
      <c r="B517" s="38">
        <v>4</v>
      </c>
      <c r="C517" s="38">
        <v>46</v>
      </c>
      <c r="D517" s="38">
        <v>51</v>
      </c>
      <c r="E517" s="38" t="s">
        <v>492</v>
      </c>
      <c r="F517" s="9" t="s">
        <v>510</v>
      </c>
      <c r="G517" s="10" t="s">
        <v>524</v>
      </c>
      <c r="H517" s="10" t="s">
        <v>1067</v>
      </c>
      <c r="I517" s="38">
        <v>13</v>
      </c>
      <c r="J517" s="38">
        <v>119.33</v>
      </c>
      <c r="K517" s="40">
        <v>40445</v>
      </c>
      <c r="L517" s="40">
        <v>42999.994399999996</v>
      </c>
      <c r="M517" s="41">
        <v>201818</v>
      </c>
      <c r="N517" s="41">
        <v>0</v>
      </c>
      <c r="O517" s="41">
        <v>8685.1929999999993</v>
      </c>
      <c r="P517" s="41">
        <v>8685.1919999999991</v>
      </c>
      <c r="Q517" s="42">
        <v>1.6351366082311785E-2</v>
      </c>
      <c r="R517" s="42">
        <v>0.99951441397694951</v>
      </c>
      <c r="S517" s="39">
        <v>7</v>
      </c>
      <c r="T517" s="39"/>
    </row>
    <row r="518" spans="1:20" ht="27" x14ac:dyDescent="0.25">
      <c r="A518" s="38">
        <v>26</v>
      </c>
      <c r="B518" s="38">
        <v>4</v>
      </c>
      <c r="C518" s="38">
        <v>32</v>
      </c>
      <c r="D518" s="38">
        <v>51</v>
      </c>
      <c r="E518" s="38" t="s">
        <v>530</v>
      </c>
      <c r="F518" s="9" t="s">
        <v>548</v>
      </c>
      <c r="G518" s="10" t="s">
        <v>549</v>
      </c>
      <c r="H518" s="10" t="s">
        <v>1060</v>
      </c>
      <c r="I518" s="38">
        <v>13</v>
      </c>
      <c r="J518" s="38">
        <v>205.05</v>
      </c>
      <c r="K518" s="40">
        <v>39600</v>
      </c>
      <c r="L518" s="40">
        <v>42884.9928</v>
      </c>
      <c r="M518" s="41">
        <v>236176</v>
      </c>
      <c r="N518" s="41">
        <v>0</v>
      </c>
      <c r="O518" s="41">
        <v>23963.37</v>
      </c>
      <c r="P518" s="41">
        <v>18831.737000000001</v>
      </c>
      <c r="Q518" s="42">
        <v>2.9884492920533839E-2</v>
      </c>
      <c r="R518" s="42">
        <v>0.99994919043425246</v>
      </c>
      <c r="S518" s="39">
        <v>7</v>
      </c>
      <c r="T518" s="39"/>
    </row>
    <row r="519" spans="1:20" ht="27" x14ac:dyDescent="0.25">
      <c r="A519" s="38">
        <v>26</v>
      </c>
      <c r="B519" s="38">
        <v>4</v>
      </c>
      <c r="C519" s="38">
        <v>66</v>
      </c>
      <c r="D519" s="38">
        <v>51</v>
      </c>
      <c r="E519" s="38" t="s">
        <v>390</v>
      </c>
      <c r="F519" s="44" t="s">
        <v>301</v>
      </c>
      <c r="G519" s="45" t="s">
        <v>416</v>
      </c>
      <c r="H519" s="45" t="s">
        <v>1072</v>
      </c>
      <c r="I519" s="38">
        <v>13</v>
      </c>
      <c r="J519" s="38">
        <v>161.51</v>
      </c>
      <c r="K519" s="40">
        <v>40664</v>
      </c>
      <c r="L519" s="40">
        <v>42884.411800000002</v>
      </c>
      <c r="M519" s="41">
        <v>113160</v>
      </c>
      <c r="N519" s="41">
        <v>0</v>
      </c>
      <c r="O519" s="41">
        <v>2206.89</v>
      </c>
      <c r="P519" s="41">
        <v>267.76</v>
      </c>
      <c r="Q519" s="42">
        <v>4.2859667727112055E-2</v>
      </c>
      <c r="R519" s="42">
        <v>0.99998232591021563</v>
      </c>
      <c r="S519" s="39">
        <v>7</v>
      </c>
      <c r="T519" s="39"/>
    </row>
    <row r="520" spans="1:20" x14ac:dyDescent="0.25">
      <c r="A520" s="38">
        <v>26</v>
      </c>
      <c r="B520" s="38">
        <v>4</v>
      </c>
      <c r="C520" s="38">
        <v>8</v>
      </c>
      <c r="D520" s="38">
        <v>51</v>
      </c>
      <c r="E520" s="38" t="s">
        <v>207</v>
      </c>
      <c r="F520" s="9" t="s">
        <v>222</v>
      </c>
      <c r="G520" s="10" t="s">
        <v>223</v>
      </c>
      <c r="H520" s="10" t="s">
        <v>224</v>
      </c>
      <c r="I520" s="38">
        <v>13</v>
      </c>
      <c r="J520" s="38">
        <v>103.7</v>
      </c>
      <c r="K520" s="40">
        <v>39264</v>
      </c>
      <c r="L520" s="40">
        <v>43005.241799999996</v>
      </c>
      <c r="M520" s="41">
        <v>123555</v>
      </c>
      <c r="N520" s="41">
        <v>0</v>
      </c>
      <c r="O520" s="41">
        <v>5096.9840000000004</v>
      </c>
      <c r="P520" s="41">
        <v>5096.9830000000002</v>
      </c>
      <c r="Q520" s="42">
        <v>5.5440896766622151E-2</v>
      </c>
      <c r="R520" s="42">
        <v>0.99999190643842828</v>
      </c>
      <c r="S520" s="39">
        <v>7</v>
      </c>
      <c r="T520" s="39"/>
    </row>
    <row r="521" spans="1:20" ht="40.5" x14ac:dyDescent="0.25">
      <c r="A521" s="38">
        <v>26</v>
      </c>
      <c r="B521" s="38">
        <v>4</v>
      </c>
      <c r="C521" s="38">
        <v>2</v>
      </c>
      <c r="D521" s="38">
        <v>51</v>
      </c>
      <c r="E521" s="38" t="s">
        <v>340</v>
      </c>
      <c r="F521" s="39" t="s">
        <v>349</v>
      </c>
      <c r="G521" s="38" t="s">
        <v>350</v>
      </c>
      <c r="H521" s="38" t="s">
        <v>1430</v>
      </c>
      <c r="I521" s="38">
        <v>13</v>
      </c>
      <c r="J521" s="38">
        <v>114.05</v>
      </c>
      <c r="K521" s="40">
        <v>40328</v>
      </c>
      <c r="L521" s="40">
        <v>42152.995999999999</v>
      </c>
      <c r="M521" s="41">
        <v>172250</v>
      </c>
      <c r="N521" s="41">
        <v>0</v>
      </c>
      <c r="O521" s="41">
        <v>1161.5119999999999</v>
      </c>
      <c r="P521" s="41">
        <v>1161.5119999999999</v>
      </c>
      <c r="Q521" s="42">
        <v>0</v>
      </c>
      <c r="R521" s="42">
        <v>1</v>
      </c>
      <c r="S521" s="39">
        <v>7</v>
      </c>
      <c r="T521" s="39"/>
    </row>
    <row r="522" spans="1:20" x14ac:dyDescent="0.25">
      <c r="A522" s="38">
        <v>26</v>
      </c>
      <c r="B522" s="38">
        <v>4</v>
      </c>
      <c r="C522" s="38">
        <v>9</v>
      </c>
      <c r="D522" s="38">
        <v>51</v>
      </c>
      <c r="E522" s="38" t="s">
        <v>667</v>
      </c>
      <c r="F522" s="39" t="s">
        <v>6</v>
      </c>
      <c r="G522" s="38" t="s">
        <v>680</v>
      </c>
      <c r="H522" s="38" t="s">
        <v>681</v>
      </c>
      <c r="I522" s="38">
        <v>13</v>
      </c>
      <c r="J522" s="38">
        <v>183.81</v>
      </c>
      <c r="K522" s="40">
        <v>39356</v>
      </c>
      <c r="L522" s="40">
        <v>42336.826800000003</v>
      </c>
      <c r="M522" s="41">
        <v>161374</v>
      </c>
      <c r="N522" s="41">
        <v>0</v>
      </c>
      <c r="O522" s="41">
        <v>3964.194</v>
      </c>
      <c r="P522" s="41">
        <v>3964.1930000000002</v>
      </c>
      <c r="Q522" s="42">
        <v>0</v>
      </c>
      <c r="R522" s="42">
        <v>1</v>
      </c>
      <c r="S522" s="39">
        <v>7</v>
      </c>
      <c r="T522" s="39"/>
    </row>
    <row r="523" spans="1:20" ht="27" x14ac:dyDescent="0.25">
      <c r="A523" s="38">
        <v>26</v>
      </c>
      <c r="B523" s="38">
        <v>4</v>
      </c>
      <c r="C523" s="38">
        <v>11</v>
      </c>
      <c r="D523" s="38">
        <v>51</v>
      </c>
      <c r="E523" s="38" t="s">
        <v>207</v>
      </c>
      <c r="F523" s="39" t="s">
        <v>225</v>
      </c>
      <c r="G523" s="38" t="s">
        <v>226</v>
      </c>
      <c r="H523" s="38" t="s">
        <v>1431</v>
      </c>
      <c r="I523" s="38">
        <v>13</v>
      </c>
      <c r="J523" s="38">
        <v>144.65</v>
      </c>
      <c r="K523" s="40">
        <v>38930</v>
      </c>
      <c r="L523" s="40">
        <v>42610.408599999995</v>
      </c>
      <c r="M523" s="41">
        <v>99589</v>
      </c>
      <c r="N523" s="41">
        <v>0</v>
      </c>
      <c r="O523" s="41">
        <v>706.37800000000004</v>
      </c>
      <c r="P523" s="41">
        <v>706.37800000000004</v>
      </c>
      <c r="Q523" s="42">
        <v>0</v>
      </c>
      <c r="R523" s="42">
        <v>1</v>
      </c>
      <c r="S523" s="39">
        <v>7</v>
      </c>
      <c r="T523" s="39"/>
    </row>
    <row r="524" spans="1:20" ht="27" x14ac:dyDescent="0.25">
      <c r="A524" s="38">
        <v>26</v>
      </c>
      <c r="B524" s="38">
        <v>4</v>
      </c>
      <c r="C524" s="38">
        <v>21</v>
      </c>
      <c r="D524" s="38">
        <v>51</v>
      </c>
      <c r="E524" s="38" t="s">
        <v>133</v>
      </c>
      <c r="F524" s="39" t="s">
        <v>158</v>
      </c>
      <c r="G524" s="38" t="s">
        <v>159</v>
      </c>
      <c r="H524" s="38" t="s">
        <v>1432</v>
      </c>
      <c r="I524" s="38">
        <v>13</v>
      </c>
      <c r="J524" s="38">
        <v>135.47</v>
      </c>
      <c r="K524" s="40">
        <v>39387</v>
      </c>
      <c r="L524" s="40">
        <v>41607.411800000002</v>
      </c>
      <c r="M524" s="41">
        <v>140409</v>
      </c>
      <c r="N524" s="41">
        <v>0</v>
      </c>
      <c r="O524" s="41">
        <v>708.05200000000002</v>
      </c>
      <c r="P524" s="41">
        <v>708.05200000000002</v>
      </c>
      <c r="Q524" s="42">
        <v>0</v>
      </c>
      <c r="R524" s="42">
        <v>1</v>
      </c>
      <c r="S524" s="39">
        <v>7</v>
      </c>
      <c r="T524" s="39"/>
    </row>
    <row r="525" spans="1:20" ht="27" x14ac:dyDescent="0.25">
      <c r="A525" s="38">
        <v>26</v>
      </c>
      <c r="B525" s="38">
        <v>4</v>
      </c>
      <c r="C525" s="38">
        <v>18</v>
      </c>
      <c r="D525" s="38">
        <v>51</v>
      </c>
      <c r="E525" s="38" t="s">
        <v>261</v>
      </c>
      <c r="F525" s="39" t="s">
        <v>262</v>
      </c>
      <c r="G525" s="38" t="s">
        <v>275</v>
      </c>
      <c r="H525" s="38" t="s">
        <v>276</v>
      </c>
      <c r="I525" s="38">
        <v>13</v>
      </c>
      <c r="J525" s="38">
        <v>170.99</v>
      </c>
      <c r="K525" s="40">
        <v>40483</v>
      </c>
      <c r="L525" s="40">
        <v>42703.411800000002</v>
      </c>
      <c r="M525" s="41">
        <v>244830</v>
      </c>
      <c r="N525" s="41">
        <v>0</v>
      </c>
      <c r="O525" s="41">
        <v>13907.012000000001</v>
      </c>
      <c r="P525" s="41">
        <v>13907.011</v>
      </c>
      <c r="Q525" s="42">
        <v>3.5289792917534615E-3</v>
      </c>
      <c r="R525" s="42">
        <v>1</v>
      </c>
      <c r="S525" s="39">
        <v>7</v>
      </c>
      <c r="T525" s="39"/>
    </row>
    <row r="526" spans="1:20" x14ac:dyDescent="0.25">
      <c r="A526" s="38">
        <v>26</v>
      </c>
      <c r="B526" s="38">
        <v>4</v>
      </c>
      <c r="C526" s="38">
        <v>37</v>
      </c>
      <c r="D526" s="38">
        <v>51</v>
      </c>
      <c r="E526" s="38" t="s">
        <v>115</v>
      </c>
      <c r="F526" s="9" t="s">
        <v>126</v>
      </c>
      <c r="G526" s="45" t="s">
        <v>128</v>
      </c>
      <c r="H526" s="45" t="s">
        <v>1064</v>
      </c>
      <c r="I526" s="38">
        <v>13</v>
      </c>
      <c r="J526" s="38">
        <v>88.39</v>
      </c>
      <c r="K526" s="40">
        <v>39539</v>
      </c>
      <c r="L526" s="40">
        <v>42854.409399999997</v>
      </c>
      <c r="M526" s="41">
        <v>151494</v>
      </c>
      <c r="N526" s="41">
        <v>1464.1120000000001</v>
      </c>
      <c r="O526" s="41">
        <v>11284.772000000001</v>
      </c>
      <c r="P526" s="41">
        <v>11284.771000000001</v>
      </c>
      <c r="Q526" s="42">
        <v>1.8271350680555007E-2</v>
      </c>
      <c r="R526" s="42">
        <v>1</v>
      </c>
      <c r="S526" s="39">
        <v>7</v>
      </c>
      <c r="T526" s="39"/>
    </row>
    <row r="527" spans="1:20" x14ac:dyDescent="0.25">
      <c r="A527" s="38">
        <v>26</v>
      </c>
      <c r="B527" s="38">
        <v>4</v>
      </c>
      <c r="C527" s="38">
        <v>4</v>
      </c>
      <c r="D527" s="38">
        <v>51</v>
      </c>
      <c r="E527" s="38" t="s">
        <v>390</v>
      </c>
      <c r="F527" s="9" t="s">
        <v>344</v>
      </c>
      <c r="G527" s="45" t="s">
        <v>409</v>
      </c>
      <c r="H527" s="45" t="s">
        <v>1052</v>
      </c>
      <c r="I527" s="38">
        <v>13</v>
      </c>
      <c r="J527" s="38">
        <v>113.04</v>
      </c>
      <c r="K527" s="40">
        <v>39172</v>
      </c>
      <c r="L527" s="40">
        <v>42852.408599999995</v>
      </c>
      <c r="M527" s="41">
        <v>119850</v>
      </c>
      <c r="N527" s="41">
        <v>1127.212</v>
      </c>
      <c r="O527" s="41">
        <v>24490.795999999998</v>
      </c>
      <c r="P527" s="41">
        <v>22134.09</v>
      </c>
      <c r="Q527" s="42">
        <v>6.3354192740926157E-2</v>
      </c>
      <c r="R527" s="42">
        <v>1</v>
      </c>
      <c r="S527" s="39">
        <v>7</v>
      </c>
      <c r="T527" s="39"/>
    </row>
    <row r="528" spans="1:20" x14ac:dyDescent="0.25">
      <c r="A528" s="38">
        <v>26</v>
      </c>
      <c r="B528" s="38">
        <v>4</v>
      </c>
      <c r="C528" s="38">
        <v>5</v>
      </c>
      <c r="D528" s="38">
        <v>51</v>
      </c>
      <c r="E528" s="38" t="s">
        <v>390</v>
      </c>
      <c r="F528" s="9" t="s">
        <v>410</v>
      </c>
      <c r="G528" s="10" t="s">
        <v>411</v>
      </c>
      <c r="H528" s="10" t="s">
        <v>412</v>
      </c>
      <c r="I528" s="38">
        <v>13</v>
      </c>
      <c r="J528" s="38">
        <v>145.79</v>
      </c>
      <c r="K528" s="40">
        <v>38930</v>
      </c>
      <c r="L528" s="40">
        <v>42975.407800000001</v>
      </c>
      <c r="M528" s="41">
        <v>128693</v>
      </c>
      <c r="N528" s="41">
        <v>0</v>
      </c>
      <c r="O528" s="41">
        <v>14855.754000000001</v>
      </c>
      <c r="P528" s="41">
        <v>14855.753000000001</v>
      </c>
      <c r="Q528" s="42">
        <v>0.1513369025510323</v>
      </c>
      <c r="R528" s="42">
        <v>1</v>
      </c>
      <c r="S528" s="39">
        <v>7</v>
      </c>
      <c r="T528" s="39"/>
    </row>
    <row r="529" spans="1:20" ht="27" x14ac:dyDescent="0.25">
      <c r="A529" s="38">
        <v>26</v>
      </c>
      <c r="B529" s="38">
        <v>4</v>
      </c>
      <c r="C529" s="38">
        <v>34</v>
      </c>
      <c r="D529" s="38">
        <v>51</v>
      </c>
      <c r="E529" s="38" t="s">
        <v>207</v>
      </c>
      <c r="F529" s="9" t="s">
        <v>229</v>
      </c>
      <c r="G529" s="10" t="s">
        <v>230</v>
      </c>
      <c r="H529" s="10" t="s">
        <v>1062</v>
      </c>
      <c r="I529" s="38">
        <v>13</v>
      </c>
      <c r="J529" s="38">
        <v>194.47</v>
      </c>
      <c r="K529" s="40">
        <v>40817</v>
      </c>
      <c r="L529" s="40">
        <v>43037.411800000002</v>
      </c>
      <c r="M529" s="41">
        <v>441880</v>
      </c>
      <c r="N529" s="41">
        <v>0</v>
      </c>
      <c r="O529" s="41">
        <v>111453.66499999999</v>
      </c>
      <c r="P529" s="41">
        <v>111453.664</v>
      </c>
      <c r="Q529" s="42">
        <v>0.20130578437584865</v>
      </c>
      <c r="R529" s="42">
        <v>1</v>
      </c>
      <c r="S529" s="39">
        <v>7</v>
      </c>
      <c r="T529" s="39"/>
    </row>
    <row r="530" spans="1:20" x14ac:dyDescent="0.25">
      <c r="A530" s="38">
        <v>26</v>
      </c>
      <c r="B530" s="38">
        <v>4</v>
      </c>
      <c r="C530" s="38">
        <v>33</v>
      </c>
      <c r="D530" s="38">
        <v>51</v>
      </c>
      <c r="E530" s="38" t="s">
        <v>235</v>
      </c>
      <c r="F530" s="9" t="s">
        <v>58</v>
      </c>
      <c r="G530" s="10" t="s">
        <v>254</v>
      </c>
      <c r="H530" s="10" t="s">
        <v>1061</v>
      </c>
      <c r="I530" s="38">
        <v>13</v>
      </c>
      <c r="J530" s="38">
        <v>146.75</v>
      </c>
      <c r="K530" s="40">
        <v>39568</v>
      </c>
      <c r="L530" s="40">
        <v>43005.075799999999</v>
      </c>
      <c r="M530" s="41">
        <v>209697</v>
      </c>
      <c r="N530" s="41">
        <v>0</v>
      </c>
      <c r="O530" s="41">
        <v>15759.22</v>
      </c>
      <c r="P530" s="41">
        <v>15759.218999999999</v>
      </c>
      <c r="Q530" s="42">
        <v>6.8336695327067154E-2</v>
      </c>
      <c r="R530" s="42">
        <v>1.0000476878543805</v>
      </c>
      <c r="S530" s="39">
        <v>7</v>
      </c>
      <c r="T530" s="39"/>
    </row>
    <row r="531" spans="1:20" ht="30" x14ac:dyDescent="0.3">
      <c r="G531" s="49" t="s">
        <v>1090</v>
      </c>
      <c r="M531" s="43">
        <f>SUM(M470:M530)</f>
        <v>17306355</v>
      </c>
      <c r="N531" s="43">
        <f t="shared" ref="N531:P531" si="31">SUM(N470:N530)</f>
        <v>1804246.358</v>
      </c>
      <c r="O531" s="43">
        <f t="shared" si="31"/>
        <v>2149384.0260000001</v>
      </c>
      <c r="P531" s="43">
        <f t="shared" si="31"/>
        <v>2133271.8299999996</v>
      </c>
    </row>
    <row r="532" spans="1:20" x14ac:dyDescent="0.25">
      <c r="G532" s="50"/>
    </row>
    <row r="533" spans="1:20" ht="15" x14ac:dyDescent="0.3">
      <c r="G533" s="49" t="s">
        <v>1091</v>
      </c>
    </row>
    <row r="534" spans="1:20" ht="27" x14ac:dyDescent="0.25">
      <c r="A534" s="38">
        <v>26</v>
      </c>
      <c r="B534" s="38">
        <v>5</v>
      </c>
      <c r="C534" s="38">
        <v>41</v>
      </c>
      <c r="D534" s="38">
        <v>51</v>
      </c>
      <c r="E534" s="38" t="s">
        <v>363</v>
      </c>
      <c r="F534" s="9" t="s">
        <v>379</v>
      </c>
      <c r="G534" s="45" t="s">
        <v>380</v>
      </c>
      <c r="H534" s="45" t="s">
        <v>1110</v>
      </c>
      <c r="I534" s="38">
        <v>13</v>
      </c>
      <c r="J534" s="38">
        <v>177.51</v>
      </c>
      <c r="K534" s="40">
        <v>43374</v>
      </c>
      <c r="L534" s="40">
        <v>45198.995999999999</v>
      </c>
      <c r="M534" s="41">
        <v>310184</v>
      </c>
      <c r="N534" s="41">
        <v>7660.0950000000003</v>
      </c>
      <c r="O534" s="41">
        <v>1E-3</v>
      </c>
      <c r="P534" s="41">
        <v>0</v>
      </c>
      <c r="Q534" s="42">
        <v>0</v>
      </c>
      <c r="R534" s="42">
        <v>0</v>
      </c>
      <c r="S534" s="39">
        <v>0</v>
      </c>
      <c r="T534" s="39"/>
    </row>
    <row r="535" spans="1:20" x14ac:dyDescent="0.25">
      <c r="A535" s="38">
        <v>26</v>
      </c>
      <c r="B535" s="38">
        <v>5</v>
      </c>
      <c r="C535" s="38">
        <v>45</v>
      </c>
      <c r="D535" s="38">
        <v>51</v>
      </c>
      <c r="E535" s="38" t="s">
        <v>431</v>
      </c>
      <c r="F535" s="9" t="s">
        <v>222</v>
      </c>
      <c r="G535" s="45" t="s">
        <v>445</v>
      </c>
      <c r="H535" s="45" t="s">
        <v>448</v>
      </c>
      <c r="I535" s="38">
        <v>13</v>
      </c>
      <c r="J535" s="38">
        <v>131.32</v>
      </c>
      <c r="K535" s="40">
        <v>43374</v>
      </c>
      <c r="L535" s="40">
        <v>45198.995999999999</v>
      </c>
      <c r="M535" s="41">
        <v>298000</v>
      </c>
      <c r="N535" s="41">
        <v>53620.667000000001</v>
      </c>
      <c r="O535" s="41">
        <v>1E-3</v>
      </c>
      <c r="P535" s="41">
        <v>0</v>
      </c>
      <c r="Q535" s="42">
        <v>0</v>
      </c>
      <c r="R535" s="42">
        <v>0</v>
      </c>
      <c r="S535" s="39">
        <v>0</v>
      </c>
      <c r="T535" s="39"/>
    </row>
    <row r="536" spans="1:20" x14ac:dyDescent="0.25">
      <c r="A536" s="38">
        <v>26</v>
      </c>
      <c r="B536" s="38">
        <v>5</v>
      </c>
      <c r="C536" s="38">
        <v>57</v>
      </c>
      <c r="D536" s="38">
        <v>51</v>
      </c>
      <c r="E536" s="38" t="s">
        <v>431</v>
      </c>
      <c r="F536" s="9" t="s">
        <v>222</v>
      </c>
      <c r="G536" s="45" t="s">
        <v>447</v>
      </c>
      <c r="H536" s="45" t="s">
        <v>1117</v>
      </c>
      <c r="I536" s="38">
        <v>13</v>
      </c>
      <c r="J536" s="38">
        <v>141.32</v>
      </c>
      <c r="K536" s="40">
        <v>43374</v>
      </c>
      <c r="L536" s="40">
        <v>45198.995999999999</v>
      </c>
      <c r="M536" s="41">
        <v>240000</v>
      </c>
      <c r="N536" s="41">
        <v>53620.667000000001</v>
      </c>
      <c r="O536" s="41">
        <v>1E-3</v>
      </c>
      <c r="P536" s="41">
        <v>0</v>
      </c>
      <c r="Q536" s="42">
        <v>0</v>
      </c>
      <c r="R536" s="42">
        <v>0</v>
      </c>
      <c r="S536" s="39">
        <v>0</v>
      </c>
      <c r="T536" s="39"/>
    </row>
    <row r="537" spans="1:20" x14ac:dyDescent="0.25">
      <c r="A537" s="38">
        <v>26</v>
      </c>
      <c r="B537" s="38">
        <v>5</v>
      </c>
      <c r="C537" s="38">
        <v>69</v>
      </c>
      <c r="D537" s="38">
        <v>51</v>
      </c>
      <c r="E537" s="38" t="s">
        <v>173</v>
      </c>
      <c r="F537" s="9" t="s">
        <v>83</v>
      </c>
      <c r="G537" s="45" t="s">
        <v>197</v>
      </c>
      <c r="H537" s="45" t="s">
        <v>1124</v>
      </c>
      <c r="I537" s="38">
        <v>13</v>
      </c>
      <c r="J537" s="38">
        <v>125.6</v>
      </c>
      <c r="K537" s="40">
        <v>43374</v>
      </c>
      <c r="L537" s="40">
        <v>45198.995999999999</v>
      </c>
      <c r="M537" s="41">
        <v>109263</v>
      </c>
      <c r="N537" s="41">
        <v>38300.476999999999</v>
      </c>
      <c r="O537" s="41">
        <v>1E-3</v>
      </c>
      <c r="P537" s="41">
        <v>0</v>
      </c>
      <c r="Q537" s="42">
        <v>0</v>
      </c>
      <c r="R537" s="42">
        <v>0</v>
      </c>
      <c r="S537" s="39">
        <v>0</v>
      </c>
      <c r="T537" s="39"/>
    </row>
    <row r="538" spans="1:20" ht="27" x14ac:dyDescent="0.25">
      <c r="A538" s="38">
        <v>26</v>
      </c>
      <c r="B538" s="38">
        <v>5</v>
      </c>
      <c r="C538" s="38">
        <v>11</v>
      </c>
      <c r="D538" s="38">
        <v>51</v>
      </c>
      <c r="E538" s="38" t="s">
        <v>94</v>
      </c>
      <c r="F538" s="9" t="s">
        <v>106</v>
      </c>
      <c r="G538" s="45" t="s">
        <v>107</v>
      </c>
      <c r="H538" s="45" t="s">
        <v>1095</v>
      </c>
      <c r="I538" s="38">
        <v>13</v>
      </c>
      <c r="J538" s="38">
        <v>114.35</v>
      </c>
      <c r="K538" s="40">
        <v>43313</v>
      </c>
      <c r="L538" s="40">
        <v>45137.995999999999</v>
      </c>
      <c r="M538" s="41">
        <v>181314</v>
      </c>
      <c r="N538" s="41">
        <v>20578.29</v>
      </c>
      <c r="O538" s="41">
        <v>1E-3</v>
      </c>
      <c r="P538" s="41">
        <v>0</v>
      </c>
      <c r="Q538" s="42">
        <v>0</v>
      </c>
      <c r="R538" s="42">
        <v>0</v>
      </c>
      <c r="S538" s="39">
        <v>1</v>
      </c>
      <c r="T538" s="39"/>
    </row>
    <row r="539" spans="1:20" x14ac:dyDescent="0.25">
      <c r="A539" s="38">
        <v>26</v>
      </c>
      <c r="B539" s="38">
        <v>5</v>
      </c>
      <c r="C539" s="38">
        <v>27</v>
      </c>
      <c r="D539" s="38">
        <v>51</v>
      </c>
      <c r="E539" s="38" t="s">
        <v>94</v>
      </c>
      <c r="F539" s="9" t="s">
        <v>98</v>
      </c>
      <c r="G539" s="45" t="s">
        <v>111</v>
      </c>
      <c r="H539" s="45" t="s">
        <v>1101</v>
      </c>
      <c r="I539" s="38">
        <v>13</v>
      </c>
      <c r="J539" s="38">
        <v>66.150000000000006</v>
      </c>
      <c r="K539" s="40">
        <v>43313</v>
      </c>
      <c r="L539" s="40">
        <v>45137.995999999999</v>
      </c>
      <c r="M539" s="41">
        <v>96311</v>
      </c>
      <c r="N539" s="41">
        <v>46601.622000000003</v>
      </c>
      <c r="O539" s="41">
        <v>1E-3</v>
      </c>
      <c r="P539" s="41">
        <v>0</v>
      </c>
      <c r="Q539" s="42">
        <v>0</v>
      </c>
      <c r="R539" s="42">
        <v>0</v>
      </c>
      <c r="S539" s="39">
        <v>1</v>
      </c>
      <c r="T539" s="39"/>
    </row>
    <row r="540" spans="1:20" x14ac:dyDescent="0.25">
      <c r="A540" s="38">
        <v>26</v>
      </c>
      <c r="B540" s="38">
        <v>5</v>
      </c>
      <c r="C540" s="38">
        <v>36</v>
      </c>
      <c r="D540" s="38">
        <v>51</v>
      </c>
      <c r="E540" s="38" t="s">
        <v>235</v>
      </c>
      <c r="F540" s="9" t="s">
        <v>58</v>
      </c>
      <c r="G540" s="45" t="s">
        <v>259</v>
      </c>
      <c r="H540" s="45" t="s">
        <v>1108</v>
      </c>
      <c r="I540" s="38">
        <v>13</v>
      </c>
      <c r="J540" s="38">
        <v>150.27000000000001</v>
      </c>
      <c r="K540" s="40">
        <v>43313</v>
      </c>
      <c r="L540" s="40">
        <v>45137.995999999999</v>
      </c>
      <c r="M540" s="41">
        <v>214859</v>
      </c>
      <c r="N540" s="41">
        <v>48766.485000000001</v>
      </c>
      <c r="O540" s="41">
        <v>1E-3</v>
      </c>
      <c r="P540" s="41">
        <v>0</v>
      </c>
      <c r="Q540" s="42">
        <v>0</v>
      </c>
      <c r="R540" s="42">
        <v>0</v>
      </c>
      <c r="S540" s="39">
        <v>1</v>
      </c>
      <c r="T540" s="39"/>
    </row>
    <row r="541" spans="1:20" ht="27" x14ac:dyDescent="0.25">
      <c r="A541" s="38">
        <v>26</v>
      </c>
      <c r="B541" s="38">
        <v>5</v>
      </c>
      <c r="C541" s="38">
        <v>43</v>
      </c>
      <c r="D541" s="38">
        <v>51</v>
      </c>
      <c r="E541" s="38" t="s">
        <v>390</v>
      </c>
      <c r="F541" s="9" t="s">
        <v>418</v>
      </c>
      <c r="G541" s="45" t="s">
        <v>419</v>
      </c>
      <c r="H541" s="45" t="s">
        <v>1111</v>
      </c>
      <c r="I541" s="38">
        <v>13</v>
      </c>
      <c r="J541" s="38">
        <v>145.79</v>
      </c>
      <c r="K541" s="40">
        <v>43313</v>
      </c>
      <c r="L541" s="40">
        <v>45137.995999999999</v>
      </c>
      <c r="M541" s="41">
        <v>212915</v>
      </c>
      <c r="N541" s="41">
        <v>2984.8119999999999</v>
      </c>
      <c r="O541" s="41">
        <v>1E-3</v>
      </c>
      <c r="P541" s="41">
        <v>0</v>
      </c>
      <c r="Q541" s="42">
        <v>0</v>
      </c>
      <c r="R541" s="42">
        <v>0</v>
      </c>
      <c r="S541" s="39">
        <v>1</v>
      </c>
      <c r="T541" s="39"/>
    </row>
    <row r="542" spans="1:20" x14ac:dyDescent="0.25">
      <c r="A542" s="38">
        <v>26</v>
      </c>
      <c r="B542" s="38">
        <v>5</v>
      </c>
      <c r="C542" s="38">
        <v>1</v>
      </c>
      <c r="D542" s="38">
        <v>51</v>
      </c>
      <c r="E542" s="38" t="s">
        <v>556</v>
      </c>
      <c r="F542" s="9" t="s">
        <v>582</v>
      </c>
      <c r="G542" s="45" t="s">
        <v>583</v>
      </c>
      <c r="H542" s="45" t="s">
        <v>584</v>
      </c>
      <c r="I542" s="38">
        <v>13</v>
      </c>
      <c r="J542" s="38">
        <v>121.73</v>
      </c>
      <c r="K542" s="40">
        <v>43252</v>
      </c>
      <c r="L542" s="40">
        <v>45076.995999999999</v>
      </c>
      <c r="M542" s="41">
        <v>334935</v>
      </c>
      <c r="N542" s="41">
        <v>90322.808999999994</v>
      </c>
      <c r="O542" s="41">
        <v>1E-3</v>
      </c>
      <c r="P542" s="41">
        <v>0</v>
      </c>
      <c r="Q542" s="42">
        <v>0</v>
      </c>
      <c r="R542" s="42">
        <v>0</v>
      </c>
      <c r="S542" s="39">
        <v>2</v>
      </c>
      <c r="T542" s="39"/>
    </row>
    <row r="543" spans="1:20" ht="27" x14ac:dyDescent="0.25">
      <c r="A543" s="38">
        <v>26</v>
      </c>
      <c r="B543" s="38">
        <v>5</v>
      </c>
      <c r="C543" s="38">
        <v>3</v>
      </c>
      <c r="D543" s="38">
        <v>51</v>
      </c>
      <c r="E543" s="38" t="s">
        <v>340</v>
      </c>
      <c r="F543" s="9" t="s">
        <v>68</v>
      </c>
      <c r="G543" s="45" t="s">
        <v>357</v>
      </c>
      <c r="H543" s="45" t="s">
        <v>1092</v>
      </c>
      <c r="I543" s="38">
        <v>13</v>
      </c>
      <c r="J543" s="38">
        <v>134.44999999999999</v>
      </c>
      <c r="K543" s="40">
        <v>43252</v>
      </c>
      <c r="L543" s="40">
        <v>45076.995999999999</v>
      </c>
      <c r="M543" s="41">
        <v>227499</v>
      </c>
      <c r="N543" s="41">
        <v>83434.282999999996</v>
      </c>
      <c r="O543" s="41">
        <v>1E-3</v>
      </c>
      <c r="P543" s="41">
        <v>0</v>
      </c>
      <c r="Q543" s="42">
        <v>0</v>
      </c>
      <c r="R543" s="42">
        <v>0</v>
      </c>
      <c r="S543" s="39">
        <v>2</v>
      </c>
      <c r="T543" s="39"/>
    </row>
    <row r="544" spans="1:20" ht="27" x14ac:dyDescent="0.25">
      <c r="A544" s="38">
        <v>26</v>
      </c>
      <c r="B544" s="38">
        <v>5</v>
      </c>
      <c r="C544" s="38">
        <v>19</v>
      </c>
      <c r="D544" s="38">
        <v>51</v>
      </c>
      <c r="E544" s="38" t="s">
        <v>340</v>
      </c>
      <c r="F544" s="9" t="s">
        <v>358</v>
      </c>
      <c r="G544" s="45" t="s">
        <v>359</v>
      </c>
      <c r="H544" s="45" t="s">
        <v>1099</v>
      </c>
      <c r="I544" s="38">
        <v>13</v>
      </c>
      <c r="J544" s="38">
        <v>125.21</v>
      </c>
      <c r="K544" s="40">
        <v>43252</v>
      </c>
      <c r="L544" s="40">
        <v>45076.995999999999</v>
      </c>
      <c r="M544" s="41">
        <v>199700</v>
      </c>
      <c r="N544" s="41">
        <v>73308.678</v>
      </c>
      <c r="O544" s="41">
        <v>1E-3</v>
      </c>
      <c r="P544" s="41">
        <v>0</v>
      </c>
      <c r="Q544" s="42">
        <v>0</v>
      </c>
      <c r="R544" s="42">
        <v>0</v>
      </c>
      <c r="S544" s="39">
        <v>2</v>
      </c>
      <c r="T544" s="39"/>
    </row>
    <row r="545" spans="1:20" ht="27" x14ac:dyDescent="0.25">
      <c r="A545" s="38">
        <v>26</v>
      </c>
      <c r="B545" s="38">
        <v>5</v>
      </c>
      <c r="C545" s="38">
        <v>29</v>
      </c>
      <c r="D545" s="38">
        <v>51</v>
      </c>
      <c r="E545" s="38" t="s">
        <v>133</v>
      </c>
      <c r="F545" s="9" t="s">
        <v>164</v>
      </c>
      <c r="G545" s="45" t="s">
        <v>165</v>
      </c>
      <c r="H545" s="45" t="s">
        <v>1103</v>
      </c>
      <c r="I545" s="38">
        <v>13</v>
      </c>
      <c r="J545" s="38">
        <v>158.22999999999999</v>
      </c>
      <c r="K545" s="40">
        <v>43252</v>
      </c>
      <c r="L545" s="40">
        <v>45076.995999999999</v>
      </c>
      <c r="M545" s="41">
        <v>147892</v>
      </c>
      <c r="N545" s="41">
        <v>54857.563000000002</v>
      </c>
      <c r="O545" s="41">
        <v>1E-3</v>
      </c>
      <c r="P545" s="41">
        <v>0</v>
      </c>
      <c r="Q545" s="42">
        <v>0</v>
      </c>
      <c r="R545" s="42">
        <v>0</v>
      </c>
      <c r="S545" s="39">
        <v>2</v>
      </c>
      <c r="T545" s="39"/>
    </row>
    <row r="546" spans="1:20" x14ac:dyDescent="0.25">
      <c r="A546" s="38">
        <v>26</v>
      </c>
      <c r="B546" s="38">
        <v>5</v>
      </c>
      <c r="C546" s="38">
        <v>31</v>
      </c>
      <c r="D546" s="38">
        <v>51</v>
      </c>
      <c r="E546" s="38" t="s">
        <v>173</v>
      </c>
      <c r="F546" s="9" t="s">
        <v>194</v>
      </c>
      <c r="G546" s="45" t="s">
        <v>195</v>
      </c>
      <c r="H546" s="45" t="s">
        <v>196</v>
      </c>
      <c r="I546" s="38">
        <v>13</v>
      </c>
      <c r="J546" s="38">
        <v>161.38</v>
      </c>
      <c r="K546" s="40">
        <v>43252</v>
      </c>
      <c r="L546" s="40">
        <v>45076.995999999999</v>
      </c>
      <c r="M546" s="41">
        <v>318182</v>
      </c>
      <c r="N546" s="41">
        <v>115212.27</v>
      </c>
      <c r="O546" s="41">
        <v>1E-3</v>
      </c>
      <c r="P546" s="41">
        <v>0</v>
      </c>
      <c r="Q546" s="42">
        <v>0</v>
      </c>
      <c r="R546" s="42">
        <v>0</v>
      </c>
      <c r="S546" s="39">
        <v>2</v>
      </c>
      <c r="T546" s="39"/>
    </row>
    <row r="547" spans="1:20" ht="27" x14ac:dyDescent="0.25">
      <c r="A547" s="38">
        <v>26</v>
      </c>
      <c r="B547" s="38">
        <v>5</v>
      </c>
      <c r="C547" s="38">
        <v>58</v>
      </c>
      <c r="D547" s="38">
        <v>51</v>
      </c>
      <c r="E547" s="38" t="s">
        <v>281</v>
      </c>
      <c r="F547" s="9" t="s">
        <v>297</v>
      </c>
      <c r="G547" s="45" t="s">
        <v>298</v>
      </c>
      <c r="H547" s="45" t="s">
        <v>1118</v>
      </c>
      <c r="I547" s="38">
        <v>13</v>
      </c>
      <c r="J547" s="38">
        <v>184.4</v>
      </c>
      <c r="K547" s="40">
        <v>43252</v>
      </c>
      <c r="L547" s="40">
        <v>45076.995999999999</v>
      </c>
      <c r="M547" s="41">
        <v>268380</v>
      </c>
      <c r="N547" s="41">
        <v>97428.722999999998</v>
      </c>
      <c r="O547" s="41">
        <v>1E-3</v>
      </c>
      <c r="P547" s="41">
        <v>0</v>
      </c>
      <c r="Q547" s="42">
        <v>0</v>
      </c>
      <c r="R547" s="42">
        <v>0</v>
      </c>
      <c r="S547" s="39">
        <v>2</v>
      </c>
      <c r="T547" s="39"/>
    </row>
    <row r="548" spans="1:20" x14ac:dyDescent="0.25">
      <c r="A548" s="38">
        <v>26</v>
      </c>
      <c r="B548" s="38">
        <v>5</v>
      </c>
      <c r="C548" s="38">
        <v>62</v>
      </c>
      <c r="D548" s="38">
        <v>51</v>
      </c>
      <c r="E548" s="38" t="s">
        <v>281</v>
      </c>
      <c r="F548" s="9" t="s">
        <v>267</v>
      </c>
      <c r="G548" s="45" t="s">
        <v>299</v>
      </c>
      <c r="H548" s="45" t="s">
        <v>1121</v>
      </c>
      <c r="I548" s="38">
        <v>13</v>
      </c>
      <c r="J548" s="38">
        <v>117.51</v>
      </c>
      <c r="K548" s="40">
        <v>43040</v>
      </c>
      <c r="L548" s="40">
        <v>44864.995999999999</v>
      </c>
      <c r="M548" s="41">
        <v>533281</v>
      </c>
      <c r="N548" s="41">
        <v>95877.115000000005</v>
      </c>
      <c r="O548" s="41">
        <v>1E-3</v>
      </c>
      <c r="P548" s="41">
        <v>0</v>
      </c>
      <c r="Q548" s="42">
        <v>1.9665054633485911E-2</v>
      </c>
      <c r="R548" s="42">
        <v>1.9665054633485911E-2</v>
      </c>
      <c r="S548" s="39">
        <v>6</v>
      </c>
      <c r="T548" s="39"/>
    </row>
    <row r="549" spans="1:20" x14ac:dyDescent="0.25">
      <c r="A549" s="38">
        <v>26</v>
      </c>
      <c r="B549" s="38">
        <v>5</v>
      </c>
      <c r="C549" s="38">
        <v>53</v>
      </c>
      <c r="D549" s="38">
        <v>51</v>
      </c>
      <c r="E549" s="38" t="s">
        <v>686</v>
      </c>
      <c r="F549" s="9" t="s">
        <v>98</v>
      </c>
      <c r="G549" s="45" t="s">
        <v>698</v>
      </c>
      <c r="H549" s="45" t="s">
        <v>1114</v>
      </c>
      <c r="I549" s="38">
        <v>13</v>
      </c>
      <c r="J549" s="38">
        <v>173.33</v>
      </c>
      <c r="K549" s="40">
        <v>43009</v>
      </c>
      <c r="L549" s="40">
        <v>44833.995999999999</v>
      </c>
      <c r="M549" s="41">
        <v>312903</v>
      </c>
      <c r="N549" s="41">
        <v>81944.554999999993</v>
      </c>
      <c r="O549" s="41">
        <v>1E-3</v>
      </c>
      <c r="P549" s="41">
        <v>0</v>
      </c>
      <c r="Q549" s="42">
        <v>5.546766889419405E-2</v>
      </c>
      <c r="R549" s="42">
        <v>5.546766889419405E-2</v>
      </c>
      <c r="S549" s="39">
        <v>6</v>
      </c>
      <c r="T549" s="39"/>
    </row>
    <row r="550" spans="1:20" x14ac:dyDescent="0.25">
      <c r="A550" s="38">
        <v>26</v>
      </c>
      <c r="B550" s="38">
        <v>5</v>
      </c>
      <c r="C550" s="38">
        <v>64</v>
      </c>
      <c r="D550" s="38">
        <v>51</v>
      </c>
      <c r="E550" s="38" t="s">
        <v>5</v>
      </c>
      <c r="F550" s="9" t="s">
        <v>14</v>
      </c>
      <c r="G550" s="45" t="s">
        <v>71</v>
      </c>
      <c r="H550" s="45" t="s">
        <v>1122</v>
      </c>
      <c r="I550" s="38">
        <v>13</v>
      </c>
      <c r="J550" s="38">
        <v>152.9</v>
      </c>
      <c r="K550" s="40">
        <v>42979</v>
      </c>
      <c r="L550" s="40">
        <v>44803.995999999999</v>
      </c>
      <c r="M550" s="41">
        <v>667721</v>
      </c>
      <c r="N550" s="41">
        <v>89209.096000000005</v>
      </c>
      <c r="O550" s="41">
        <v>1E-3</v>
      </c>
      <c r="P550" s="41">
        <v>0</v>
      </c>
      <c r="Q550" s="42">
        <v>6.614139738004346E-2</v>
      </c>
      <c r="R550" s="42">
        <v>6.614139738004346E-2</v>
      </c>
      <c r="S550" s="39">
        <v>6</v>
      </c>
      <c r="T550" s="39"/>
    </row>
    <row r="551" spans="1:20" x14ac:dyDescent="0.25">
      <c r="A551" s="38">
        <v>26</v>
      </c>
      <c r="B551" s="38">
        <v>5</v>
      </c>
      <c r="C551" s="38">
        <v>13</v>
      </c>
      <c r="D551" s="38">
        <v>51</v>
      </c>
      <c r="E551" s="38" t="s">
        <v>94</v>
      </c>
      <c r="F551" s="9" t="s">
        <v>95</v>
      </c>
      <c r="G551" s="45" t="s">
        <v>110</v>
      </c>
      <c r="H551" s="45" t="s">
        <v>1097</v>
      </c>
      <c r="I551" s="38">
        <v>13</v>
      </c>
      <c r="J551" s="38">
        <v>172.07</v>
      </c>
      <c r="K551" s="40">
        <v>42979</v>
      </c>
      <c r="L551" s="40">
        <v>44803.995999999999</v>
      </c>
      <c r="M551" s="41">
        <v>772777</v>
      </c>
      <c r="N551" s="41">
        <v>139076.53899999999</v>
      </c>
      <c r="O551" s="41">
        <v>11913.177</v>
      </c>
      <c r="P551" s="41">
        <v>11913.175999999999</v>
      </c>
      <c r="Q551" s="42">
        <v>6.6970160861412803E-2</v>
      </c>
      <c r="R551" s="42">
        <v>6.6970160861412803E-2</v>
      </c>
      <c r="S551" s="39">
        <v>6</v>
      </c>
      <c r="T551" s="39"/>
    </row>
    <row r="552" spans="1:20" x14ac:dyDescent="0.25">
      <c r="A552" s="38">
        <v>26</v>
      </c>
      <c r="B552" s="38">
        <v>5</v>
      </c>
      <c r="C552" s="38">
        <v>70</v>
      </c>
      <c r="D552" s="38">
        <v>51</v>
      </c>
      <c r="E552" s="38" t="s">
        <v>173</v>
      </c>
      <c r="F552" s="9" t="s">
        <v>98</v>
      </c>
      <c r="G552" s="45" t="s">
        <v>198</v>
      </c>
      <c r="H552" s="45" t="s">
        <v>1125</v>
      </c>
      <c r="I552" s="38">
        <v>13</v>
      </c>
      <c r="J552" s="38">
        <v>88.72</v>
      </c>
      <c r="K552" s="40">
        <v>42887</v>
      </c>
      <c r="L552" s="40">
        <v>44711.995999999999</v>
      </c>
      <c r="M552" s="41">
        <v>322572</v>
      </c>
      <c r="N552" s="41">
        <v>68816.865000000005</v>
      </c>
      <c r="O552" s="41">
        <v>1E-3</v>
      </c>
      <c r="P552" s="41">
        <v>0</v>
      </c>
      <c r="Q552" s="42">
        <v>7.1004302915318132E-2</v>
      </c>
      <c r="R552" s="42">
        <v>7.1004302915318132E-2</v>
      </c>
      <c r="S552" s="39">
        <v>6</v>
      </c>
      <c r="T552" s="39"/>
    </row>
    <row r="553" spans="1:20" ht="27" x14ac:dyDescent="0.25">
      <c r="A553" s="38">
        <v>26</v>
      </c>
      <c r="B553" s="38">
        <v>5</v>
      </c>
      <c r="C553" s="38">
        <v>56</v>
      </c>
      <c r="D553" s="38">
        <v>51</v>
      </c>
      <c r="E553" s="38" t="s">
        <v>261</v>
      </c>
      <c r="F553" s="9" t="s">
        <v>279</v>
      </c>
      <c r="G553" s="45" t="s">
        <v>280</v>
      </c>
      <c r="H553" s="45" t="s">
        <v>1116</v>
      </c>
      <c r="I553" s="38">
        <v>13</v>
      </c>
      <c r="J553" s="38">
        <v>161.88</v>
      </c>
      <c r="K553" s="40">
        <v>43040</v>
      </c>
      <c r="L553" s="40">
        <v>44864.995999999999</v>
      </c>
      <c r="M553" s="41">
        <v>467521</v>
      </c>
      <c r="N553" s="41">
        <v>98964.815000000002</v>
      </c>
      <c r="O553" s="41">
        <v>1E-3</v>
      </c>
      <c r="P553" s="41">
        <v>0</v>
      </c>
      <c r="Q553" s="42">
        <v>7.3250185553162317E-2</v>
      </c>
      <c r="R553" s="42">
        <v>7.3250185553162317E-2</v>
      </c>
      <c r="S553" s="39">
        <v>6</v>
      </c>
      <c r="T553" s="39"/>
    </row>
    <row r="554" spans="1:20" x14ac:dyDescent="0.25">
      <c r="A554" s="38">
        <v>26</v>
      </c>
      <c r="B554" s="38">
        <v>5</v>
      </c>
      <c r="C554" s="38">
        <v>61</v>
      </c>
      <c r="D554" s="38">
        <v>51</v>
      </c>
      <c r="E554" s="38" t="s">
        <v>651</v>
      </c>
      <c r="F554" s="9" t="s">
        <v>267</v>
      </c>
      <c r="G554" s="45" t="s">
        <v>663</v>
      </c>
      <c r="H554" s="45" t="s">
        <v>1120</v>
      </c>
      <c r="I554" s="38">
        <v>13</v>
      </c>
      <c r="J554" s="38">
        <v>136.32</v>
      </c>
      <c r="K554" s="40">
        <v>42979</v>
      </c>
      <c r="L554" s="40">
        <v>44803.995999999999</v>
      </c>
      <c r="M554" s="41">
        <v>244416</v>
      </c>
      <c r="N554" s="41">
        <v>75437.797000000006</v>
      </c>
      <c r="O554" s="41">
        <v>1E-3</v>
      </c>
      <c r="P554" s="41">
        <v>0</v>
      </c>
      <c r="Q554" s="42">
        <v>0.10929317229641268</v>
      </c>
      <c r="R554" s="42">
        <v>0.10929317229641268</v>
      </c>
      <c r="S554" s="39">
        <v>6</v>
      </c>
      <c r="T554" s="39"/>
    </row>
    <row r="555" spans="1:20" x14ac:dyDescent="0.25">
      <c r="A555" s="38">
        <v>26</v>
      </c>
      <c r="B555" s="38">
        <v>5</v>
      </c>
      <c r="C555" s="38">
        <v>6</v>
      </c>
      <c r="D555" s="38">
        <v>51</v>
      </c>
      <c r="E555" s="38" t="s">
        <v>261</v>
      </c>
      <c r="F555" s="9" t="s">
        <v>273</v>
      </c>
      <c r="G555" s="45" t="s">
        <v>278</v>
      </c>
      <c r="H555" s="45" t="s">
        <v>1093</v>
      </c>
      <c r="I555" s="38">
        <v>13</v>
      </c>
      <c r="J555" s="38">
        <v>157.08000000000001</v>
      </c>
      <c r="K555" s="40">
        <v>42795</v>
      </c>
      <c r="L555" s="40">
        <v>44619.995999999999</v>
      </c>
      <c r="M555" s="41">
        <v>549216</v>
      </c>
      <c r="N555" s="41">
        <v>72332.619000000006</v>
      </c>
      <c r="O555" s="41">
        <v>39008.915999999997</v>
      </c>
      <c r="P555" s="41">
        <v>39008.913999999997</v>
      </c>
      <c r="Q555" s="42">
        <v>9.4622152304375692E-2</v>
      </c>
      <c r="R555" s="42">
        <v>0.11744923673017538</v>
      </c>
      <c r="S555" s="39">
        <v>6</v>
      </c>
      <c r="T555" s="39"/>
    </row>
    <row r="556" spans="1:20" ht="27" x14ac:dyDescent="0.25">
      <c r="A556" s="38">
        <v>26</v>
      </c>
      <c r="B556" s="38">
        <v>5</v>
      </c>
      <c r="C556" s="38">
        <v>65</v>
      </c>
      <c r="D556" s="38">
        <v>51</v>
      </c>
      <c r="E556" s="38" t="s">
        <v>5</v>
      </c>
      <c r="F556" s="9" t="s">
        <v>14</v>
      </c>
      <c r="G556" s="45" t="s">
        <v>73</v>
      </c>
      <c r="H556" s="45" t="s">
        <v>1123</v>
      </c>
      <c r="I556" s="38">
        <v>13</v>
      </c>
      <c r="J556" s="38">
        <v>158.35</v>
      </c>
      <c r="K556" s="40">
        <v>42795</v>
      </c>
      <c r="L556" s="40">
        <v>44619.995999999999</v>
      </c>
      <c r="M556" s="41">
        <v>493661</v>
      </c>
      <c r="N556" s="41">
        <v>65485.315999999999</v>
      </c>
      <c r="O556" s="41">
        <v>31028.909</v>
      </c>
      <c r="P556" s="41">
        <v>31018.861000000001</v>
      </c>
      <c r="Q556" s="42">
        <v>0.17277443427777361</v>
      </c>
      <c r="R556" s="42">
        <v>0.17277443427777361</v>
      </c>
      <c r="S556" s="39">
        <v>6</v>
      </c>
      <c r="T556" s="39"/>
    </row>
    <row r="557" spans="1:20" x14ac:dyDescent="0.25">
      <c r="A557" s="38">
        <v>26</v>
      </c>
      <c r="B557" s="38">
        <v>5</v>
      </c>
      <c r="C557" s="38">
        <v>44</v>
      </c>
      <c r="D557" s="38">
        <v>51</v>
      </c>
      <c r="E557" s="38" t="s">
        <v>390</v>
      </c>
      <c r="F557" s="9" t="s">
        <v>344</v>
      </c>
      <c r="G557" s="45" t="s">
        <v>420</v>
      </c>
      <c r="H557" s="45" t="s">
        <v>1112</v>
      </c>
      <c r="I557" s="38">
        <v>13</v>
      </c>
      <c r="J557" s="38">
        <v>107.67</v>
      </c>
      <c r="K557" s="40">
        <v>42917</v>
      </c>
      <c r="L557" s="40">
        <v>44741.995999999999</v>
      </c>
      <c r="M557" s="41">
        <v>388141</v>
      </c>
      <c r="N557" s="41">
        <v>73268.357000000004</v>
      </c>
      <c r="O557" s="41">
        <v>21644.714</v>
      </c>
      <c r="P557" s="41">
        <v>21644.712</v>
      </c>
      <c r="Q557" s="42">
        <v>0.20535836203853755</v>
      </c>
      <c r="R557" s="42">
        <v>0.20535836203853755</v>
      </c>
      <c r="S557" s="39">
        <v>6</v>
      </c>
      <c r="T557" s="39"/>
    </row>
    <row r="558" spans="1:20" ht="27" x14ac:dyDescent="0.25">
      <c r="A558" s="38">
        <v>26</v>
      </c>
      <c r="B558" s="38">
        <v>5</v>
      </c>
      <c r="C558" s="38">
        <v>59</v>
      </c>
      <c r="D558" s="38">
        <v>51</v>
      </c>
      <c r="E558" s="38" t="s">
        <v>590</v>
      </c>
      <c r="F558" s="9" t="s">
        <v>607</v>
      </c>
      <c r="G558" s="45" t="s">
        <v>602</v>
      </c>
      <c r="H558" s="45" t="s">
        <v>1119</v>
      </c>
      <c r="I558" s="38">
        <v>13</v>
      </c>
      <c r="J558" s="38">
        <v>187.3</v>
      </c>
      <c r="K558" s="40">
        <v>42767</v>
      </c>
      <c r="L558" s="40">
        <v>44622.412599999996</v>
      </c>
      <c r="M558" s="41">
        <v>441982</v>
      </c>
      <c r="N558" s="41">
        <v>86412.72</v>
      </c>
      <c r="O558" s="41">
        <v>46476.989000000001</v>
      </c>
      <c r="P558" s="41">
        <v>46476.989000000001</v>
      </c>
      <c r="Q558" s="42">
        <v>0.24599870582964917</v>
      </c>
      <c r="R558" s="42">
        <v>0.24599870582964917</v>
      </c>
      <c r="S558" s="39">
        <v>6</v>
      </c>
      <c r="T558" s="39"/>
    </row>
    <row r="559" spans="1:20" x14ac:dyDescent="0.25">
      <c r="A559" s="38">
        <v>26</v>
      </c>
      <c r="B559" s="38">
        <v>5</v>
      </c>
      <c r="C559" s="38">
        <v>55</v>
      </c>
      <c r="D559" s="38">
        <v>51</v>
      </c>
      <c r="E559" s="38" t="s">
        <v>281</v>
      </c>
      <c r="F559" s="9" t="s">
        <v>118</v>
      </c>
      <c r="G559" s="45" t="s">
        <v>296</v>
      </c>
      <c r="H559" s="45" t="s">
        <v>1115</v>
      </c>
      <c r="I559" s="38">
        <v>13</v>
      </c>
      <c r="J559" s="38">
        <v>135.83000000000001</v>
      </c>
      <c r="K559" s="40">
        <v>42795</v>
      </c>
      <c r="L559" s="40">
        <v>44619.995999999999</v>
      </c>
      <c r="M559" s="41">
        <v>440116</v>
      </c>
      <c r="N559" s="41">
        <v>58130.298999999999</v>
      </c>
      <c r="O559" s="41">
        <v>37993.648999999998</v>
      </c>
      <c r="P559" s="41">
        <v>37993.648000000001</v>
      </c>
      <c r="Q559" s="42">
        <v>0.24608057875650965</v>
      </c>
      <c r="R559" s="42">
        <v>0.24608057875650965</v>
      </c>
      <c r="S559" s="39">
        <v>6</v>
      </c>
      <c r="T559" s="39"/>
    </row>
    <row r="560" spans="1:20" ht="27" x14ac:dyDescent="0.25">
      <c r="A560" s="38">
        <v>26</v>
      </c>
      <c r="B560" s="38">
        <v>5</v>
      </c>
      <c r="C560" s="38">
        <v>26</v>
      </c>
      <c r="D560" s="38">
        <v>51</v>
      </c>
      <c r="E560" s="38" t="s">
        <v>363</v>
      </c>
      <c r="F560" s="9" t="s">
        <v>386</v>
      </c>
      <c r="G560" s="45" t="s">
        <v>387</v>
      </c>
      <c r="H560" s="45" t="s">
        <v>1100</v>
      </c>
      <c r="I560" s="38">
        <v>13</v>
      </c>
      <c r="J560" s="38">
        <v>167.01</v>
      </c>
      <c r="K560" s="40">
        <v>42826</v>
      </c>
      <c r="L560" s="40">
        <v>44650.995999999999</v>
      </c>
      <c r="M560" s="41">
        <v>589694</v>
      </c>
      <c r="N560" s="41">
        <v>73845.695999999996</v>
      </c>
      <c r="O560" s="41">
        <v>62751.222000000002</v>
      </c>
      <c r="P560" s="41">
        <v>62751.222000000002</v>
      </c>
      <c r="Q560" s="42">
        <v>0.24753346650974911</v>
      </c>
      <c r="R560" s="42">
        <v>0.24753346650974911</v>
      </c>
      <c r="S560" s="39">
        <v>6</v>
      </c>
      <c r="T560" s="39"/>
    </row>
    <row r="561" spans="1:20" x14ac:dyDescent="0.25">
      <c r="A561" s="38">
        <v>26</v>
      </c>
      <c r="B561" s="38">
        <v>5</v>
      </c>
      <c r="C561" s="38">
        <v>28</v>
      </c>
      <c r="D561" s="38">
        <v>51</v>
      </c>
      <c r="E561" s="38" t="s">
        <v>115</v>
      </c>
      <c r="F561" s="9" t="s">
        <v>126</v>
      </c>
      <c r="G561" s="45" t="s">
        <v>130</v>
      </c>
      <c r="H561" s="45" t="s">
        <v>1102</v>
      </c>
      <c r="I561" s="38">
        <v>13</v>
      </c>
      <c r="J561" s="38">
        <v>87.66</v>
      </c>
      <c r="K561" s="40">
        <v>42856</v>
      </c>
      <c r="L561" s="40">
        <v>44680.995999999999</v>
      </c>
      <c r="M561" s="41">
        <v>377678</v>
      </c>
      <c r="N561" s="41">
        <v>104996.356</v>
      </c>
      <c r="O561" s="41">
        <v>26735.416000000001</v>
      </c>
      <c r="P561" s="41">
        <v>26735.416000000001</v>
      </c>
      <c r="Q561" s="42">
        <v>0.25375054940981473</v>
      </c>
      <c r="R561" s="42">
        <v>0.25375054940981473</v>
      </c>
      <c r="S561" s="39">
        <v>6</v>
      </c>
      <c r="T561" s="39"/>
    </row>
    <row r="562" spans="1:20" x14ac:dyDescent="0.25">
      <c r="A562" s="38">
        <v>26</v>
      </c>
      <c r="B562" s="38">
        <v>5</v>
      </c>
      <c r="C562" s="38">
        <v>30</v>
      </c>
      <c r="D562" s="38">
        <v>51</v>
      </c>
      <c r="E562" s="38" t="s">
        <v>133</v>
      </c>
      <c r="F562" s="9" t="s">
        <v>166</v>
      </c>
      <c r="G562" s="45" t="s">
        <v>167</v>
      </c>
      <c r="H562" s="45" t="s">
        <v>1104</v>
      </c>
      <c r="I562" s="38">
        <v>13</v>
      </c>
      <c r="J562" s="38">
        <v>139.27000000000001</v>
      </c>
      <c r="K562" s="40">
        <v>42767</v>
      </c>
      <c r="L562" s="40">
        <v>44652.8292</v>
      </c>
      <c r="M562" s="41">
        <v>471711</v>
      </c>
      <c r="N562" s="41">
        <v>61930.307000000001</v>
      </c>
      <c r="O562" s="41">
        <v>41148.32</v>
      </c>
      <c r="P562" s="41">
        <v>41148.319000000003</v>
      </c>
      <c r="Q562" s="42">
        <v>0.27383291888465605</v>
      </c>
      <c r="R562" s="42">
        <v>0.27383291888465605</v>
      </c>
      <c r="S562" s="39">
        <v>6</v>
      </c>
      <c r="T562" s="39"/>
    </row>
    <row r="563" spans="1:20" x14ac:dyDescent="0.25">
      <c r="A563" s="38">
        <v>26</v>
      </c>
      <c r="B563" s="38">
        <v>5</v>
      </c>
      <c r="C563" s="38">
        <v>34</v>
      </c>
      <c r="D563" s="38">
        <v>51</v>
      </c>
      <c r="E563" s="38" t="s">
        <v>207</v>
      </c>
      <c r="F563" s="9" t="s">
        <v>218</v>
      </c>
      <c r="G563" s="45" t="s">
        <v>219</v>
      </c>
      <c r="H563" s="45" t="s">
        <v>1107</v>
      </c>
      <c r="I563" s="38">
        <v>13</v>
      </c>
      <c r="J563" s="38">
        <v>108.18</v>
      </c>
      <c r="K563" s="40">
        <v>42826</v>
      </c>
      <c r="L563" s="40">
        <v>44650.995999999999</v>
      </c>
      <c r="M563" s="41">
        <v>393848</v>
      </c>
      <c r="N563" s="41">
        <v>47138.894999999997</v>
      </c>
      <c r="O563" s="41">
        <v>19315.166000000001</v>
      </c>
      <c r="P563" s="41">
        <v>19315.165000000001</v>
      </c>
      <c r="Q563" s="42">
        <v>0.29197812354004593</v>
      </c>
      <c r="R563" s="42">
        <v>0.29197812354004593</v>
      </c>
      <c r="S563" s="39">
        <v>6</v>
      </c>
      <c r="T563" s="39"/>
    </row>
    <row r="564" spans="1:20" ht="27" x14ac:dyDescent="0.25">
      <c r="A564" s="38">
        <v>26</v>
      </c>
      <c r="B564" s="38">
        <v>5</v>
      </c>
      <c r="C564" s="38">
        <v>18</v>
      </c>
      <c r="D564" s="38">
        <v>51</v>
      </c>
      <c r="E564" s="38" t="s">
        <v>390</v>
      </c>
      <c r="F564" s="9" t="s">
        <v>407</v>
      </c>
      <c r="G564" s="45" t="s">
        <v>417</v>
      </c>
      <c r="H564" s="45" t="s">
        <v>1098</v>
      </c>
      <c r="I564" s="38">
        <v>13</v>
      </c>
      <c r="J564" s="38">
        <v>221.06</v>
      </c>
      <c r="K564" s="40">
        <v>42826</v>
      </c>
      <c r="L564" s="40">
        <v>44650.995999999999</v>
      </c>
      <c r="M564" s="41">
        <v>612857</v>
      </c>
      <c r="N564" s="41">
        <v>116402.36500000001</v>
      </c>
      <c r="O564" s="41">
        <v>10761.027</v>
      </c>
      <c r="P564" s="41">
        <v>10761.027</v>
      </c>
      <c r="Q564" s="42">
        <v>0.30201335711267063</v>
      </c>
      <c r="R564" s="42">
        <v>0.30201335711267063</v>
      </c>
      <c r="S564" s="39">
        <v>6</v>
      </c>
      <c r="T564" s="39"/>
    </row>
    <row r="565" spans="1:20" x14ac:dyDescent="0.25">
      <c r="A565" s="38">
        <v>26</v>
      </c>
      <c r="B565" s="38">
        <v>5</v>
      </c>
      <c r="C565" s="38">
        <v>33</v>
      </c>
      <c r="D565" s="38">
        <v>51</v>
      </c>
      <c r="E565" s="38" t="s">
        <v>207</v>
      </c>
      <c r="F565" s="9" t="s">
        <v>222</v>
      </c>
      <c r="G565" s="45" t="s">
        <v>233</v>
      </c>
      <c r="H565" s="45" t="s">
        <v>1106</v>
      </c>
      <c r="I565" s="38">
        <v>13</v>
      </c>
      <c r="J565" s="38">
        <v>101.2</v>
      </c>
      <c r="K565" s="40">
        <v>42795</v>
      </c>
      <c r="L565" s="40">
        <v>44619.995999999999</v>
      </c>
      <c r="M565" s="41">
        <v>397432</v>
      </c>
      <c r="N565" s="41">
        <v>55741.201000000001</v>
      </c>
      <c r="O565" s="41">
        <v>60275.927000000003</v>
      </c>
      <c r="P565" s="41">
        <v>60275.927000000003</v>
      </c>
      <c r="Q565" s="42">
        <v>0.32392711205942148</v>
      </c>
      <c r="R565" s="42">
        <v>0.32392711205942148</v>
      </c>
      <c r="S565" s="39">
        <v>6</v>
      </c>
      <c r="T565" s="39"/>
    </row>
    <row r="566" spans="1:20" ht="27" x14ac:dyDescent="0.25">
      <c r="A566" s="38">
        <v>26</v>
      </c>
      <c r="B566" s="38">
        <v>5</v>
      </c>
      <c r="C566" s="38">
        <v>52</v>
      </c>
      <c r="D566" s="38">
        <v>51</v>
      </c>
      <c r="E566" s="38" t="s">
        <v>667</v>
      </c>
      <c r="F566" s="9" t="s">
        <v>6</v>
      </c>
      <c r="G566" s="45" t="s">
        <v>682</v>
      </c>
      <c r="H566" s="45" t="s">
        <v>683</v>
      </c>
      <c r="I566" s="38">
        <v>13</v>
      </c>
      <c r="J566" s="38">
        <v>178.98</v>
      </c>
      <c r="K566" s="40">
        <v>42342</v>
      </c>
      <c r="L566" s="40">
        <v>44166.995999999999</v>
      </c>
      <c r="M566" s="41">
        <v>807582</v>
      </c>
      <c r="N566" s="41">
        <v>122215.747</v>
      </c>
      <c r="O566" s="41">
        <v>197296.35699999999</v>
      </c>
      <c r="P566" s="41">
        <v>197296.356</v>
      </c>
      <c r="Q566" s="42">
        <v>0.29230220584411243</v>
      </c>
      <c r="R566" s="42">
        <v>0.40587581199184725</v>
      </c>
      <c r="S566" s="39">
        <v>6</v>
      </c>
      <c r="T566" s="39"/>
    </row>
    <row r="567" spans="1:20" ht="27" x14ac:dyDescent="0.25">
      <c r="A567" s="38">
        <v>26</v>
      </c>
      <c r="B567" s="38">
        <v>5</v>
      </c>
      <c r="C567" s="38">
        <v>32</v>
      </c>
      <c r="D567" s="38">
        <v>51</v>
      </c>
      <c r="E567" s="38" t="s">
        <v>207</v>
      </c>
      <c r="F567" s="9" t="s">
        <v>231</v>
      </c>
      <c r="G567" s="45" t="s">
        <v>232</v>
      </c>
      <c r="H567" s="45" t="s">
        <v>1105</v>
      </c>
      <c r="I567" s="38">
        <v>13</v>
      </c>
      <c r="J567" s="38">
        <v>143.4</v>
      </c>
      <c r="K567" s="40">
        <v>42624</v>
      </c>
      <c r="L567" s="40">
        <v>44448.995999999999</v>
      </c>
      <c r="M567" s="41">
        <v>461099</v>
      </c>
      <c r="N567" s="41">
        <v>63165.171000000002</v>
      </c>
      <c r="O567" s="41">
        <v>107508.351</v>
      </c>
      <c r="P567" s="41">
        <v>107508.351</v>
      </c>
      <c r="Q567" s="42">
        <v>0.40312817854734018</v>
      </c>
      <c r="R567" s="42">
        <v>0.42580009932791008</v>
      </c>
      <c r="S567" s="39">
        <v>6</v>
      </c>
      <c r="T567" s="39"/>
    </row>
    <row r="568" spans="1:20" x14ac:dyDescent="0.25">
      <c r="A568" s="38">
        <v>26</v>
      </c>
      <c r="B568" s="38">
        <v>5</v>
      </c>
      <c r="C568" s="38">
        <v>2</v>
      </c>
      <c r="D568" s="38">
        <v>51</v>
      </c>
      <c r="E568" s="38" t="s">
        <v>340</v>
      </c>
      <c r="F568" s="9" t="s">
        <v>68</v>
      </c>
      <c r="G568" s="45" t="s">
        <v>355</v>
      </c>
      <c r="H568" s="45" t="s">
        <v>356</v>
      </c>
      <c r="I568" s="38">
        <v>13</v>
      </c>
      <c r="J568" s="38">
        <v>124.4</v>
      </c>
      <c r="K568" s="40">
        <v>42309</v>
      </c>
      <c r="L568" s="40">
        <v>44164.412599999996</v>
      </c>
      <c r="M568" s="41">
        <v>479379</v>
      </c>
      <c r="N568" s="41">
        <v>80615.930999999997</v>
      </c>
      <c r="O568" s="41">
        <v>242678.15299999999</v>
      </c>
      <c r="P568" s="41">
        <v>178707.04500000001</v>
      </c>
      <c r="Q568" s="42">
        <v>0.35572480229630415</v>
      </c>
      <c r="R568" s="42">
        <v>0.56964739798781339</v>
      </c>
      <c r="S568" s="39">
        <v>6</v>
      </c>
      <c r="T568" s="39"/>
    </row>
    <row r="569" spans="1:20" x14ac:dyDescent="0.25">
      <c r="A569" s="38">
        <v>26</v>
      </c>
      <c r="B569" s="38">
        <v>5</v>
      </c>
      <c r="C569" s="38">
        <v>7</v>
      </c>
      <c r="D569" s="38">
        <v>51</v>
      </c>
      <c r="E569" s="38" t="s">
        <v>235</v>
      </c>
      <c r="F569" s="9" t="s">
        <v>257</v>
      </c>
      <c r="G569" s="45" t="s">
        <v>258</v>
      </c>
      <c r="H569" s="45" t="s">
        <v>1094</v>
      </c>
      <c r="I569" s="38">
        <v>13</v>
      </c>
      <c r="J569" s="38">
        <v>120.58</v>
      </c>
      <c r="K569" s="40">
        <v>42552</v>
      </c>
      <c r="L569" s="40">
        <v>44376.995999999999</v>
      </c>
      <c r="M569" s="41">
        <v>474310</v>
      </c>
      <c r="N569" s="41">
        <v>64133.362000000001</v>
      </c>
      <c r="O569" s="41">
        <v>214088.989</v>
      </c>
      <c r="P569" s="41">
        <v>214088.989</v>
      </c>
      <c r="Q569" s="42">
        <v>0.54473234804241955</v>
      </c>
      <c r="R569" s="42">
        <v>0.62868166389070435</v>
      </c>
      <c r="S569" s="39">
        <v>6</v>
      </c>
      <c r="T569" s="39"/>
    </row>
    <row r="570" spans="1:20" x14ac:dyDescent="0.25">
      <c r="A570" s="38">
        <v>26</v>
      </c>
      <c r="B570" s="38">
        <v>5</v>
      </c>
      <c r="C570" s="38">
        <v>47</v>
      </c>
      <c r="D570" s="38">
        <v>51</v>
      </c>
      <c r="E570" s="38" t="s">
        <v>449</v>
      </c>
      <c r="F570" s="9" t="s">
        <v>478</v>
      </c>
      <c r="G570" s="45" t="s">
        <v>479</v>
      </c>
      <c r="H570" s="45" t="s">
        <v>1113</v>
      </c>
      <c r="I570" s="38">
        <v>13</v>
      </c>
      <c r="J570" s="38">
        <v>212.51</v>
      </c>
      <c r="K570" s="40">
        <v>42278</v>
      </c>
      <c r="L570" s="40">
        <v>44285.495600000002</v>
      </c>
      <c r="M570" s="41">
        <v>239290</v>
      </c>
      <c r="N570" s="41">
        <v>32326.761999999999</v>
      </c>
      <c r="O570" s="41">
        <v>94878.077000000005</v>
      </c>
      <c r="P570" s="41">
        <v>94878.076000000001</v>
      </c>
      <c r="Q570" s="42">
        <v>0.11296752893978018</v>
      </c>
      <c r="R570" s="42">
        <v>0.64844331146307832</v>
      </c>
      <c r="S570" s="39">
        <v>6</v>
      </c>
      <c r="T570" s="39"/>
    </row>
    <row r="571" spans="1:20" ht="27" x14ac:dyDescent="0.25">
      <c r="A571" s="38">
        <v>26</v>
      </c>
      <c r="B571" s="38">
        <v>5</v>
      </c>
      <c r="C571" s="38">
        <v>40</v>
      </c>
      <c r="D571" s="38">
        <v>51</v>
      </c>
      <c r="E571" s="38" t="s">
        <v>363</v>
      </c>
      <c r="F571" s="9" t="s">
        <v>388</v>
      </c>
      <c r="G571" s="45" t="s">
        <v>389</v>
      </c>
      <c r="H571" s="45" t="s">
        <v>1109</v>
      </c>
      <c r="I571" s="38">
        <v>13</v>
      </c>
      <c r="J571" s="38">
        <v>215.49</v>
      </c>
      <c r="K571" s="40">
        <v>42248</v>
      </c>
      <c r="L571" s="40">
        <v>44133.8292</v>
      </c>
      <c r="M571" s="41">
        <v>698398</v>
      </c>
      <c r="N571" s="41">
        <v>159915.81700000001</v>
      </c>
      <c r="O571" s="41">
        <v>183694.913</v>
      </c>
      <c r="P571" s="41">
        <v>183694.91200000001</v>
      </c>
      <c r="Q571" s="42">
        <v>0.53701041526464854</v>
      </c>
      <c r="R571" s="42">
        <v>0.69104722522114892</v>
      </c>
      <c r="S571" s="39">
        <v>6</v>
      </c>
      <c r="T571" s="39"/>
    </row>
    <row r="572" spans="1:20" ht="27" x14ac:dyDescent="0.25">
      <c r="A572" s="38">
        <v>26</v>
      </c>
      <c r="B572" s="38">
        <v>5</v>
      </c>
      <c r="C572" s="38">
        <v>12</v>
      </c>
      <c r="D572" s="38">
        <v>51</v>
      </c>
      <c r="E572" s="38" t="s">
        <v>94</v>
      </c>
      <c r="F572" s="9" t="s">
        <v>108</v>
      </c>
      <c r="G572" s="45" t="s">
        <v>109</v>
      </c>
      <c r="H572" s="45" t="s">
        <v>1096</v>
      </c>
      <c r="I572" s="38">
        <v>13</v>
      </c>
      <c r="J572" s="38">
        <v>180.27</v>
      </c>
      <c r="K572" s="40">
        <v>41609</v>
      </c>
      <c r="L572" s="40">
        <v>43464.412599999996</v>
      </c>
      <c r="M572" s="41">
        <v>245634</v>
      </c>
      <c r="N572" s="41">
        <v>7751.8440000000001</v>
      </c>
      <c r="O572" s="41">
        <v>16451.32</v>
      </c>
      <c r="P572" s="41">
        <v>16451.32</v>
      </c>
      <c r="Q572" s="42">
        <v>8.7443106410350357E-2</v>
      </c>
      <c r="R572" s="42">
        <v>0.90826595666723664</v>
      </c>
      <c r="S572" s="39">
        <v>6</v>
      </c>
      <c r="T572" s="39"/>
    </row>
    <row r="573" spans="1:20" ht="30" x14ac:dyDescent="0.3">
      <c r="G573" s="49" t="s">
        <v>1126</v>
      </c>
      <c r="M573" s="43">
        <f>SUM(M534:M572)</f>
        <v>15042653</v>
      </c>
      <c r="N573" s="43">
        <f t="shared" ref="N573:P573" si="32">SUM(N534:N572)</f>
        <v>2781832.9879999999</v>
      </c>
      <c r="O573" s="43">
        <f t="shared" si="32"/>
        <v>1465649.6120000002</v>
      </c>
      <c r="P573" s="43">
        <f t="shared" si="32"/>
        <v>1401668.425</v>
      </c>
    </row>
    <row r="574" spans="1:20" ht="15" x14ac:dyDescent="0.3">
      <c r="G574" s="49" t="s">
        <v>1127</v>
      </c>
      <c r="M574" s="43">
        <f>+M573+M531+M467+M436+M429</f>
        <v>40648155</v>
      </c>
      <c r="N574" s="43">
        <f t="shared" ref="N574:P574" si="33">+N573+N531+N467+N436+N429</f>
        <v>5085689.1720000003</v>
      </c>
      <c r="O574" s="43">
        <f t="shared" si="33"/>
        <v>4421289.7680000002</v>
      </c>
      <c r="P574" s="43">
        <f t="shared" si="33"/>
        <v>4338811.7569999993</v>
      </c>
    </row>
    <row r="576" spans="1:20" ht="15" x14ac:dyDescent="0.3">
      <c r="G576" s="34" t="s">
        <v>1128</v>
      </c>
    </row>
    <row r="577" spans="1:20" x14ac:dyDescent="0.25">
      <c r="A577" s="38">
        <v>37</v>
      </c>
      <c r="B577" s="38">
        <v>0</v>
      </c>
      <c r="C577" s="38">
        <v>72</v>
      </c>
      <c r="D577" s="38">
        <v>51</v>
      </c>
      <c r="E577" s="38" t="s">
        <v>281</v>
      </c>
      <c r="F577" s="12" t="s">
        <v>300</v>
      </c>
      <c r="G577" s="10" t="s">
        <v>1129</v>
      </c>
      <c r="H577" s="38" t="s">
        <v>13</v>
      </c>
      <c r="I577" s="38">
        <v>20</v>
      </c>
      <c r="J577" s="38">
        <v>5.83</v>
      </c>
      <c r="K577" s="40">
        <v>39873</v>
      </c>
      <c r="L577" s="40">
        <v>43279.659199999995</v>
      </c>
      <c r="M577" s="41">
        <v>424318</v>
      </c>
      <c r="N577" s="41">
        <v>0</v>
      </c>
      <c r="O577" s="41">
        <v>70629.365999999995</v>
      </c>
      <c r="P577" s="41">
        <v>70629.365000000005</v>
      </c>
      <c r="Q577" s="42">
        <v>0.16994094052102432</v>
      </c>
      <c r="R577" s="42">
        <v>0.77240183070244484</v>
      </c>
      <c r="S577" s="39">
        <v>6</v>
      </c>
      <c r="T577" s="39" t="s">
        <v>60</v>
      </c>
    </row>
    <row r="578" spans="1:20" x14ac:dyDescent="0.25">
      <c r="A578" s="38">
        <v>37</v>
      </c>
      <c r="B578" s="38">
        <v>0</v>
      </c>
      <c r="C578" s="38">
        <v>4</v>
      </c>
      <c r="D578" s="38">
        <v>51</v>
      </c>
      <c r="E578" s="38" t="s">
        <v>5</v>
      </c>
      <c r="F578" s="39" t="s">
        <v>19</v>
      </c>
      <c r="G578" s="38" t="s">
        <v>1437</v>
      </c>
      <c r="H578" s="38" t="s">
        <v>1438</v>
      </c>
      <c r="I578" s="38">
        <v>20</v>
      </c>
      <c r="J578" s="38">
        <v>32.985999999999997</v>
      </c>
      <c r="K578" s="40">
        <v>39845</v>
      </c>
      <c r="L578" s="40">
        <v>41669.995999999999</v>
      </c>
      <c r="M578" s="41">
        <v>236048</v>
      </c>
      <c r="N578" s="41">
        <v>0</v>
      </c>
      <c r="O578" s="41">
        <v>2807.4940000000001</v>
      </c>
      <c r="P578" s="41">
        <v>2807.4940000000001</v>
      </c>
      <c r="Q578" s="42">
        <v>0</v>
      </c>
      <c r="R578" s="42">
        <v>0.99214142886192636</v>
      </c>
      <c r="S578" s="39">
        <v>7</v>
      </c>
      <c r="T578" s="39"/>
    </row>
    <row r="579" spans="1:20" x14ac:dyDescent="0.25">
      <c r="A579" s="38">
        <v>37</v>
      </c>
      <c r="B579" s="38">
        <v>0</v>
      </c>
      <c r="C579" s="38">
        <v>14</v>
      </c>
      <c r="D579" s="38">
        <v>67</v>
      </c>
      <c r="E579" s="38" t="s">
        <v>5</v>
      </c>
      <c r="F579" s="39" t="s">
        <v>21</v>
      </c>
      <c r="G579" s="38" t="s">
        <v>1439</v>
      </c>
      <c r="H579" s="38" t="s">
        <v>1440</v>
      </c>
      <c r="I579" s="38">
        <v>20</v>
      </c>
      <c r="J579" s="38"/>
      <c r="K579" s="40">
        <v>38600</v>
      </c>
      <c r="L579" s="40">
        <v>39177.915399999998</v>
      </c>
      <c r="M579" s="41">
        <v>1598</v>
      </c>
      <c r="N579" s="41">
        <v>0</v>
      </c>
      <c r="O579" s="41">
        <v>183.99700000000001</v>
      </c>
      <c r="P579" s="41">
        <v>183.99600000000001</v>
      </c>
      <c r="Q579" s="42">
        <v>0.11514392991239049</v>
      </c>
      <c r="R579" s="42">
        <v>1</v>
      </c>
      <c r="S579" s="39">
        <v>7</v>
      </c>
      <c r="T579" s="39"/>
    </row>
    <row r="580" spans="1:20" ht="15" x14ac:dyDescent="0.3">
      <c r="G580" s="34" t="s">
        <v>1130</v>
      </c>
      <c r="M580" s="43">
        <f>SUM(M577:M579)</f>
        <v>661964</v>
      </c>
      <c r="N580" s="43">
        <f t="shared" ref="N580:P580" si="34">SUM(N577:N579)</f>
        <v>0</v>
      </c>
      <c r="O580" s="43">
        <f t="shared" si="34"/>
        <v>73620.857000000004</v>
      </c>
      <c r="P580" s="43">
        <f t="shared" si="34"/>
        <v>73620.85500000001</v>
      </c>
    </row>
    <row r="582" spans="1:20" ht="15" x14ac:dyDescent="0.3">
      <c r="G582" s="49" t="s">
        <v>1131</v>
      </c>
    </row>
    <row r="583" spans="1:20" ht="27" x14ac:dyDescent="0.25">
      <c r="A583" s="38">
        <v>38</v>
      </c>
      <c r="B583" s="38">
        <v>0</v>
      </c>
      <c r="C583" s="38">
        <v>20</v>
      </c>
      <c r="D583" s="38">
        <v>51</v>
      </c>
      <c r="E583" s="38" t="s">
        <v>5</v>
      </c>
      <c r="F583" s="9" t="s">
        <v>8</v>
      </c>
      <c r="G583" s="45" t="s">
        <v>1132</v>
      </c>
      <c r="H583" s="38" t="s">
        <v>13</v>
      </c>
      <c r="I583" s="38">
        <v>20</v>
      </c>
      <c r="J583" s="38">
        <v>9.5</v>
      </c>
      <c r="K583" s="40">
        <v>40486</v>
      </c>
      <c r="L583" s="40">
        <v>43071.411</v>
      </c>
      <c r="M583" s="41">
        <v>223386</v>
      </c>
      <c r="N583" s="41">
        <v>10000</v>
      </c>
      <c r="O583" s="41">
        <v>22752.716</v>
      </c>
      <c r="P583" s="41">
        <v>22752.715</v>
      </c>
      <c r="Q583" s="42">
        <v>7.8876921561780958E-2</v>
      </c>
      <c r="R583" s="42">
        <v>0.84304298389335053</v>
      </c>
      <c r="S583" s="39">
        <v>6</v>
      </c>
      <c r="T583" s="39" t="s">
        <v>60</v>
      </c>
    </row>
    <row r="584" spans="1:20" ht="15" x14ac:dyDescent="0.3">
      <c r="G584" s="49" t="s">
        <v>1133</v>
      </c>
      <c r="M584" s="43">
        <f>+M583</f>
        <v>223386</v>
      </c>
      <c r="N584" s="43">
        <f t="shared" ref="N584:P584" si="35">+N583</f>
        <v>10000</v>
      </c>
      <c r="O584" s="43">
        <f t="shared" si="35"/>
        <v>22752.716</v>
      </c>
      <c r="P584" s="43">
        <f t="shared" si="35"/>
        <v>22752.715</v>
      </c>
    </row>
    <row r="587" spans="1:20" x14ac:dyDescent="0.25">
      <c r="A587" s="38">
        <v>39</v>
      </c>
      <c r="B587" s="38">
        <v>0</v>
      </c>
      <c r="C587" s="38">
        <v>5</v>
      </c>
      <c r="D587" s="38">
        <v>53</v>
      </c>
      <c r="E587" s="38" t="s">
        <v>315</v>
      </c>
      <c r="F587" s="39" t="s">
        <v>267</v>
      </c>
      <c r="G587" s="38" t="s">
        <v>1441</v>
      </c>
      <c r="H587" s="38" t="s">
        <v>1442</v>
      </c>
      <c r="I587" s="38">
        <v>5</v>
      </c>
      <c r="J587" s="38">
        <v>13</v>
      </c>
      <c r="K587" s="40">
        <v>39022</v>
      </c>
      <c r="L587" s="40">
        <v>39234.9162</v>
      </c>
      <c r="M587" s="41">
        <v>10624</v>
      </c>
      <c r="N587" s="41">
        <v>0</v>
      </c>
      <c r="O587" s="41">
        <v>1E-3</v>
      </c>
      <c r="P587" s="41">
        <v>0</v>
      </c>
      <c r="Q587" s="42">
        <v>0</v>
      </c>
      <c r="R587" s="42">
        <v>0.93853539156626509</v>
      </c>
      <c r="S587" s="39">
        <v>7</v>
      </c>
      <c r="T587" s="39"/>
    </row>
    <row r="588" spans="1:20" ht="15" x14ac:dyDescent="0.3">
      <c r="M588" s="43">
        <f>+M587</f>
        <v>10624</v>
      </c>
      <c r="N588" s="43">
        <f t="shared" ref="N588:P588" si="36">+N587</f>
        <v>0</v>
      </c>
      <c r="O588" s="43">
        <f t="shared" si="36"/>
        <v>1E-3</v>
      </c>
      <c r="P588" s="43">
        <f t="shared" si="36"/>
        <v>0</v>
      </c>
    </row>
    <row r="590" spans="1:20" ht="15" x14ac:dyDescent="0.3">
      <c r="G590" s="49" t="s">
        <v>1134</v>
      </c>
    </row>
    <row r="591" spans="1:20" ht="15" x14ac:dyDescent="0.3">
      <c r="G591" s="49" t="s">
        <v>1135</v>
      </c>
    </row>
    <row r="592" spans="1:20" x14ac:dyDescent="0.25">
      <c r="A592" s="38">
        <v>40</v>
      </c>
      <c r="B592" s="38">
        <v>1</v>
      </c>
      <c r="C592" s="38">
        <v>5</v>
      </c>
      <c r="D592" s="38">
        <v>51</v>
      </c>
      <c r="E592" s="38" t="s">
        <v>5</v>
      </c>
      <c r="F592" s="9" t="s">
        <v>6</v>
      </c>
      <c r="G592" s="45" t="s">
        <v>1142</v>
      </c>
      <c r="H592" s="45" t="s">
        <v>1143</v>
      </c>
      <c r="I592" s="38">
        <v>22</v>
      </c>
      <c r="J592" s="38">
        <v>81</v>
      </c>
      <c r="K592" s="40">
        <v>43160</v>
      </c>
      <c r="L592" s="40">
        <v>43524.999199999998</v>
      </c>
      <c r="M592" s="41">
        <v>352688</v>
      </c>
      <c r="N592" s="41">
        <v>93228.642000000007</v>
      </c>
      <c r="O592" s="41">
        <v>1E-3</v>
      </c>
      <c r="P592" s="41">
        <v>0</v>
      </c>
      <c r="Q592" s="42">
        <v>0</v>
      </c>
      <c r="R592" s="42">
        <v>0</v>
      </c>
      <c r="S592" s="39">
        <v>4</v>
      </c>
      <c r="T592" s="39"/>
    </row>
    <row r="593" spans="1:20" ht="27" x14ac:dyDescent="0.25">
      <c r="A593" s="38">
        <v>40</v>
      </c>
      <c r="B593" s="38">
        <v>1</v>
      </c>
      <c r="C593" s="38">
        <v>2</v>
      </c>
      <c r="D593" s="38">
        <v>53</v>
      </c>
      <c r="E593" s="38" t="s">
        <v>5</v>
      </c>
      <c r="F593" s="9" t="s">
        <v>19</v>
      </c>
      <c r="G593" s="45" t="s">
        <v>1137</v>
      </c>
      <c r="H593" s="45" t="s">
        <v>74</v>
      </c>
      <c r="I593" s="38">
        <v>22</v>
      </c>
      <c r="J593" s="38">
        <v>536</v>
      </c>
      <c r="K593" s="40">
        <v>40878</v>
      </c>
      <c r="L593" s="40">
        <v>43100</v>
      </c>
      <c r="M593" s="41">
        <v>233014</v>
      </c>
      <c r="N593" s="41">
        <v>32200.199000000001</v>
      </c>
      <c r="O593" s="41">
        <v>1E-3</v>
      </c>
      <c r="P593" s="41">
        <v>0</v>
      </c>
      <c r="Q593" s="42">
        <v>0</v>
      </c>
      <c r="R593" s="42">
        <v>5.2670654982104083E-2</v>
      </c>
      <c r="S593" s="39">
        <v>14</v>
      </c>
      <c r="T593" s="39"/>
    </row>
    <row r="594" spans="1:20" x14ac:dyDescent="0.25">
      <c r="A594" s="38">
        <v>40</v>
      </c>
      <c r="B594" s="38">
        <v>1</v>
      </c>
      <c r="C594" s="38">
        <v>1</v>
      </c>
      <c r="D594" s="38">
        <v>51</v>
      </c>
      <c r="E594" s="38" t="s">
        <v>5</v>
      </c>
      <c r="F594" s="9" t="s">
        <v>6</v>
      </c>
      <c r="G594" s="45" t="s">
        <v>1136</v>
      </c>
      <c r="H594" s="45" t="s">
        <v>74</v>
      </c>
      <c r="I594" s="38">
        <v>21</v>
      </c>
      <c r="J594" s="38">
        <v>68.959999999999994</v>
      </c>
      <c r="K594" s="40">
        <v>40651</v>
      </c>
      <c r="L594" s="40">
        <v>44103.998399999997</v>
      </c>
      <c r="M594" s="41">
        <v>802613</v>
      </c>
      <c r="N594" s="41">
        <v>91984.853000000003</v>
      </c>
      <c r="O594" s="41">
        <v>1E-3</v>
      </c>
      <c r="P594" s="41">
        <v>0</v>
      </c>
      <c r="Q594" s="42">
        <v>0</v>
      </c>
      <c r="R594" s="42">
        <v>0.15609889199402452</v>
      </c>
      <c r="S594" s="39">
        <v>6</v>
      </c>
      <c r="T594" s="39"/>
    </row>
    <row r="595" spans="1:20" x14ac:dyDescent="0.25">
      <c r="A595" s="38">
        <v>40</v>
      </c>
      <c r="B595" s="38">
        <v>1</v>
      </c>
      <c r="C595" s="38">
        <v>6</v>
      </c>
      <c r="D595" s="38">
        <v>51</v>
      </c>
      <c r="E595" s="38" t="s">
        <v>5</v>
      </c>
      <c r="F595" s="9" t="s">
        <v>79</v>
      </c>
      <c r="G595" s="45" t="s">
        <v>1144</v>
      </c>
      <c r="H595" s="45" t="s">
        <v>1145</v>
      </c>
      <c r="I595" s="38">
        <v>22</v>
      </c>
      <c r="J595" s="38">
        <v>326.07</v>
      </c>
      <c r="K595" s="40">
        <v>42663</v>
      </c>
      <c r="L595" s="40">
        <v>43149.6656</v>
      </c>
      <c r="M595" s="41">
        <v>909056</v>
      </c>
      <c r="N595" s="41">
        <v>260836.17</v>
      </c>
      <c r="O595" s="41">
        <v>249538.035</v>
      </c>
      <c r="P595" s="41">
        <v>249538.03400000001</v>
      </c>
      <c r="Q595" s="42">
        <v>0.47871638270909606</v>
      </c>
      <c r="R595" s="42">
        <v>0.54923789073500418</v>
      </c>
      <c r="S595" s="39">
        <v>6</v>
      </c>
      <c r="T595" s="39" t="s">
        <v>60</v>
      </c>
    </row>
    <row r="596" spans="1:20" x14ac:dyDescent="0.25">
      <c r="A596" s="38">
        <v>40</v>
      </c>
      <c r="B596" s="38">
        <v>1</v>
      </c>
      <c r="C596" s="38">
        <v>4</v>
      </c>
      <c r="D596" s="38">
        <v>51</v>
      </c>
      <c r="E596" s="38" t="s">
        <v>5</v>
      </c>
      <c r="F596" s="9" t="s">
        <v>78</v>
      </c>
      <c r="G596" s="45" t="s">
        <v>1140</v>
      </c>
      <c r="H596" s="45" t="s">
        <v>1141</v>
      </c>
      <c r="I596" s="38">
        <v>22</v>
      </c>
      <c r="J596" s="38">
        <v>54.89</v>
      </c>
      <c r="K596" s="40">
        <v>42644</v>
      </c>
      <c r="L596" s="40">
        <v>43130.6656</v>
      </c>
      <c r="M596" s="41">
        <v>391976</v>
      </c>
      <c r="N596" s="41">
        <v>115261.947</v>
      </c>
      <c r="O596" s="41">
        <v>231085.416</v>
      </c>
      <c r="P596" s="41">
        <v>231085.41500000001</v>
      </c>
      <c r="Q596" s="42">
        <v>0.75030614119231787</v>
      </c>
      <c r="R596" s="42">
        <v>0.80275833214278425</v>
      </c>
      <c r="S596" s="39">
        <v>6</v>
      </c>
      <c r="T596" s="39" t="s">
        <v>60</v>
      </c>
    </row>
    <row r="597" spans="1:20" ht="27" x14ac:dyDescent="0.25">
      <c r="A597" s="38">
        <v>40</v>
      </c>
      <c r="B597" s="38">
        <v>1</v>
      </c>
      <c r="C597" s="38">
        <v>3</v>
      </c>
      <c r="D597" s="38">
        <v>51</v>
      </c>
      <c r="E597" s="38" t="s">
        <v>5</v>
      </c>
      <c r="F597" s="9" t="s">
        <v>77</v>
      </c>
      <c r="G597" s="45" t="s">
        <v>1138</v>
      </c>
      <c r="H597" s="45" t="s">
        <v>1139</v>
      </c>
      <c r="I597" s="38">
        <v>22</v>
      </c>
      <c r="J597" s="38">
        <v>1027.8</v>
      </c>
      <c r="K597" s="40">
        <v>41244</v>
      </c>
      <c r="L597" s="40">
        <v>43190.662400000001</v>
      </c>
      <c r="M597" s="41">
        <v>4213200</v>
      </c>
      <c r="N597" s="41">
        <v>117116.876</v>
      </c>
      <c r="O597" s="41">
        <v>479499.65</v>
      </c>
      <c r="P597" s="41">
        <v>479499.64899999998</v>
      </c>
      <c r="Q597" s="42">
        <v>0.30528932877622711</v>
      </c>
      <c r="R597" s="42">
        <v>0.86548276844203931</v>
      </c>
      <c r="S597" s="39">
        <v>6</v>
      </c>
      <c r="T597" s="39"/>
    </row>
    <row r="598" spans="1:20" ht="30" x14ac:dyDescent="0.3">
      <c r="G598" s="49" t="s">
        <v>1146</v>
      </c>
      <c r="M598" s="43">
        <f>SUM(M592:M597)</f>
        <v>6902547</v>
      </c>
      <c r="N598" s="43">
        <f t="shared" ref="N598:P598" si="37">SUM(N592:N597)</f>
        <v>710628.68700000015</v>
      </c>
      <c r="O598" s="43">
        <f t="shared" si="37"/>
        <v>960123.10400000005</v>
      </c>
      <c r="P598" s="43">
        <f t="shared" si="37"/>
        <v>960123.098</v>
      </c>
    </row>
    <row r="599" spans="1:20" x14ac:dyDescent="0.25">
      <c r="G599" s="50"/>
    </row>
    <row r="600" spans="1:20" ht="15" x14ac:dyDescent="0.3">
      <c r="G600" s="49" t="s">
        <v>1147</v>
      </c>
    </row>
    <row r="601" spans="1:20" x14ac:dyDescent="0.25">
      <c r="A601" s="38">
        <v>40</v>
      </c>
      <c r="B601" s="38">
        <v>2</v>
      </c>
      <c r="C601" s="38">
        <v>1</v>
      </c>
      <c r="D601" s="38">
        <v>52</v>
      </c>
      <c r="E601" s="38" t="s">
        <v>281</v>
      </c>
      <c r="F601" s="9" t="s">
        <v>301</v>
      </c>
      <c r="G601" s="45" t="s">
        <v>1149</v>
      </c>
      <c r="H601" s="45" t="s">
        <v>74</v>
      </c>
      <c r="I601" s="38">
        <v>21</v>
      </c>
      <c r="J601" s="38">
        <v>15.43</v>
      </c>
      <c r="K601" s="40">
        <v>40617</v>
      </c>
      <c r="L601" s="40">
        <v>42472.412599999996</v>
      </c>
      <c r="M601" s="41">
        <v>96785</v>
      </c>
      <c r="N601" s="41">
        <v>4726.1360000000004</v>
      </c>
      <c r="O601" s="41">
        <v>0</v>
      </c>
      <c r="P601" s="41">
        <v>0</v>
      </c>
      <c r="Q601" s="42">
        <v>0</v>
      </c>
      <c r="R601" s="42">
        <v>0.3583199876013845</v>
      </c>
      <c r="S601" s="39">
        <v>7</v>
      </c>
      <c r="T601" s="39"/>
    </row>
    <row r="602" spans="1:20" x14ac:dyDescent="0.25">
      <c r="A602" s="38">
        <v>40</v>
      </c>
      <c r="B602" s="38">
        <v>2</v>
      </c>
      <c r="C602" s="38">
        <v>1</v>
      </c>
      <c r="D602" s="38">
        <v>51</v>
      </c>
      <c r="E602" s="38" t="s">
        <v>281</v>
      </c>
      <c r="F602" s="9" t="s">
        <v>21</v>
      </c>
      <c r="G602" s="45" t="s">
        <v>1148</v>
      </c>
      <c r="H602" s="45" t="s">
        <v>74</v>
      </c>
      <c r="I602" s="38">
        <v>14</v>
      </c>
      <c r="J602" s="38">
        <v>5</v>
      </c>
      <c r="K602" s="40">
        <v>40617</v>
      </c>
      <c r="L602" s="40">
        <v>41303.832399999999</v>
      </c>
      <c r="M602" s="41">
        <v>22700</v>
      </c>
      <c r="N602" s="41">
        <v>1725.0319999999999</v>
      </c>
      <c r="O602" s="41">
        <v>1E-3</v>
      </c>
      <c r="P602" s="41">
        <v>0</v>
      </c>
      <c r="Q602" s="42">
        <v>0</v>
      </c>
      <c r="R602" s="42">
        <v>0.37572687224669604</v>
      </c>
      <c r="S602" s="39">
        <v>8</v>
      </c>
      <c r="T602" s="39"/>
    </row>
    <row r="603" spans="1:20" ht="27" x14ac:dyDescent="0.25">
      <c r="A603" s="38">
        <v>40</v>
      </c>
      <c r="B603" s="38">
        <v>2</v>
      </c>
      <c r="C603" s="38">
        <v>2</v>
      </c>
      <c r="D603" s="38">
        <v>52</v>
      </c>
      <c r="E603" s="38" t="s">
        <v>281</v>
      </c>
      <c r="F603" s="9" t="s">
        <v>301</v>
      </c>
      <c r="G603" s="45" t="s">
        <v>1150</v>
      </c>
      <c r="H603" s="45" t="s">
        <v>74</v>
      </c>
      <c r="I603" s="38">
        <v>22</v>
      </c>
      <c r="J603" s="38">
        <v>456.3</v>
      </c>
      <c r="K603" s="40">
        <v>40644</v>
      </c>
      <c r="L603" s="40">
        <v>43524.999199999998</v>
      </c>
      <c r="M603" s="41">
        <v>903967</v>
      </c>
      <c r="N603" s="41">
        <v>24543.871999999999</v>
      </c>
      <c r="O603" s="41">
        <v>35161.120999999999</v>
      </c>
      <c r="P603" s="41">
        <v>68120.851999999999</v>
      </c>
      <c r="Q603" s="42">
        <v>4.6042609962531816E-2</v>
      </c>
      <c r="R603" s="42">
        <v>0.61906574023166772</v>
      </c>
      <c r="S603" s="39">
        <v>6</v>
      </c>
      <c r="T603" s="39"/>
    </row>
    <row r="604" spans="1:20" x14ac:dyDescent="0.25">
      <c r="A604" s="38">
        <v>40</v>
      </c>
      <c r="B604" s="38">
        <v>2</v>
      </c>
      <c r="C604" s="38">
        <v>2</v>
      </c>
      <c r="D604" s="38">
        <v>51</v>
      </c>
      <c r="E604" s="38" t="s">
        <v>281</v>
      </c>
      <c r="F604" s="9" t="s">
        <v>21</v>
      </c>
      <c r="G604" s="45" t="s">
        <v>302</v>
      </c>
      <c r="H604" s="45" t="s">
        <v>74</v>
      </c>
      <c r="I604" s="38">
        <v>22</v>
      </c>
      <c r="J604" s="38">
        <v>250.97</v>
      </c>
      <c r="K604" s="40">
        <v>40617</v>
      </c>
      <c r="L604" s="40">
        <v>43524</v>
      </c>
      <c r="M604" s="41">
        <v>751566</v>
      </c>
      <c r="N604" s="41">
        <v>59093.972000000002</v>
      </c>
      <c r="O604" s="41">
        <v>90464.123999999996</v>
      </c>
      <c r="P604" s="41">
        <v>57504.391000000003</v>
      </c>
      <c r="Q604" s="42">
        <v>7.5592828840048643E-2</v>
      </c>
      <c r="R604" s="42">
        <v>0.63430889635773835</v>
      </c>
      <c r="S604" s="39">
        <v>6</v>
      </c>
      <c r="T604" s="39"/>
    </row>
    <row r="605" spans="1:20" ht="27" x14ac:dyDescent="0.25">
      <c r="A605" s="38">
        <v>40</v>
      </c>
      <c r="B605" s="38">
        <v>2</v>
      </c>
      <c r="C605" s="38">
        <v>3</v>
      </c>
      <c r="D605" s="38">
        <v>51</v>
      </c>
      <c r="E605" s="38" t="s">
        <v>281</v>
      </c>
      <c r="F605" s="9" t="s">
        <v>303</v>
      </c>
      <c r="G605" s="45" t="s">
        <v>1151</v>
      </c>
      <c r="H605" s="45" t="s">
        <v>1152</v>
      </c>
      <c r="I605" s="38">
        <v>22</v>
      </c>
      <c r="J605" s="38">
        <v>769</v>
      </c>
      <c r="K605" s="40">
        <v>41244</v>
      </c>
      <c r="L605" s="40">
        <v>43190.662400000001</v>
      </c>
      <c r="M605" s="41">
        <v>1948515</v>
      </c>
      <c r="N605" s="41">
        <v>122117.064</v>
      </c>
      <c r="O605" s="41">
        <v>414077.7</v>
      </c>
      <c r="P605" s="41">
        <v>414077.69900000002</v>
      </c>
      <c r="Q605" s="42">
        <v>0.31712150021939783</v>
      </c>
      <c r="R605" s="42">
        <v>0.83023225379327337</v>
      </c>
      <c r="S605" s="39">
        <v>6</v>
      </c>
      <c r="T605" s="39"/>
    </row>
    <row r="606" spans="1:20" ht="30" x14ac:dyDescent="0.3">
      <c r="G606" s="49" t="s">
        <v>1153</v>
      </c>
      <c r="M606" s="43">
        <f>SUM(M601:M605)</f>
        <v>3723533</v>
      </c>
      <c r="N606" s="43">
        <f t="shared" ref="N606:P606" si="38">SUM(N601:N605)</f>
        <v>212206.076</v>
      </c>
      <c r="O606" s="43">
        <f t="shared" si="38"/>
        <v>539702.946</v>
      </c>
      <c r="P606" s="43">
        <f t="shared" si="38"/>
        <v>539702.94200000004</v>
      </c>
    </row>
    <row r="607" spans="1:20" x14ac:dyDescent="0.25">
      <c r="G607" s="50"/>
    </row>
    <row r="608" spans="1:20" ht="30" x14ac:dyDescent="0.3">
      <c r="G608" s="49" t="s">
        <v>1154</v>
      </c>
    </row>
    <row r="609" spans="1:20" x14ac:dyDescent="0.25">
      <c r="A609" s="38">
        <v>40</v>
      </c>
      <c r="B609" s="38">
        <v>3</v>
      </c>
      <c r="C609" s="38">
        <v>3</v>
      </c>
      <c r="D609" s="38">
        <v>51</v>
      </c>
      <c r="E609" s="38" t="s">
        <v>281</v>
      </c>
      <c r="F609" s="9" t="s">
        <v>33</v>
      </c>
      <c r="G609" s="45" t="s">
        <v>1157</v>
      </c>
      <c r="H609" s="45" t="s">
        <v>1158</v>
      </c>
      <c r="I609" s="38">
        <v>22</v>
      </c>
      <c r="J609" s="38">
        <v>724.02</v>
      </c>
      <c r="K609" s="40">
        <v>41244</v>
      </c>
      <c r="L609" s="40">
        <v>43190.662400000001</v>
      </c>
      <c r="M609" s="41">
        <v>2241114</v>
      </c>
      <c r="N609" s="41">
        <v>120717.163</v>
      </c>
      <c r="O609" s="41">
        <v>358662.83399999997</v>
      </c>
      <c r="P609" s="41">
        <v>358662.83299999998</v>
      </c>
      <c r="Q609" s="42">
        <v>0.25814438712176174</v>
      </c>
      <c r="R609" s="42">
        <v>0.80040997468223396</v>
      </c>
      <c r="S609" s="39">
        <v>6</v>
      </c>
      <c r="T609" s="39" t="s">
        <v>60</v>
      </c>
    </row>
    <row r="610" spans="1:20" ht="27" x14ac:dyDescent="0.25">
      <c r="A610" s="38">
        <v>40</v>
      </c>
      <c r="B610" s="38">
        <v>3</v>
      </c>
      <c r="C610" s="38">
        <v>2</v>
      </c>
      <c r="D610" s="38">
        <v>51</v>
      </c>
      <c r="E610" s="38" t="s">
        <v>281</v>
      </c>
      <c r="F610" s="9" t="s">
        <v>33</v>
      </c>
      <c r="G610" s="45" t="s">
        <v>1156</v>
      </c>
      <c r="H610" s="45" t="s">
        <v>74</v>
      </c>
      <c r="I610" s="38">
        <v>22</v>
      </c>
      <c r="J610" s="38">
        <v>748.47</v>
      </c>
      <c r="K610" s="40">
        <v>40553</v>
      </c>
      <c r="L610" s="40">
        <v>43738.999199999998</v>
      </c>
      <c r="M610" s="41">
        <v>1912188</v>
      </c>
      <c r="N610" s="41">
        <v>82007.891000000003</v>
      </c>
      <c r="O610" s="41">
        <v>86672.881999999998</v>
      </c>
      <c r="P610" s="41">
        <v>86672.880999999994</v>
      </c>
      <c r="Q610" s="42">
        <v>5.050967791869837E-2</v>
      </c>
      <c r="R610" s="42">
        <v>0.80185211914309684</v>
      </c>
      <c r="S610" s="39">
        <v>6</v>
      </c>
      <c r="T610" s="39"/>
    </row>
    <row r="611" spans="1:20" x14ac:dyDescent="0.25">
      <c r="A611" s="38">
        <v>40</v>
      </c>
      <c r="B611" s="38">
        <v>3</v>
      </c>
      <c r="C611" s="38">
        <v>1</v>
      </c>
      <c r="D611" s="38">
        <v>51</v>
      </c>
      <c r="E611" s="38" t="s">
        <v>281</v>
      </c>
      <c r="F611" s="9" t="s">
        <v>33</v>
      </c>
      <c r="G611" s="45" t="s">
        <v>1155</v>
      </c>
      <c r="H611" s="45" t="s">
        <v>74</v>
      </c>
      <c r="I611" s="38">
        <v>22</v>
      </c>
      <c r="J611" s="38">
        <v>49.6</v>
      </c>
      <c r="K611" s="40">
        <v>40690</v>
      </c>
      <c r="L611" s="40">
        <v>43678.165999999997</v>
      </c>
      <c r="M611" s="41">
        <v>849692</v>
      </c>
      <c r="N611" s="41">
        <v>8500.1389999999992</v>
      </c>
      <c r="O611" s="41">
        <v>19041.795999999998</v>
      </c>
      <c r="P611" s="41">
        <v>18853.357</v>
      </c>
      <c r="Q611" s="42">
        <v>1.1135799795690673E-2</v>
      </c>
      <c r="R611" s="42">
        <v>0.86076837253969674</v>
      </c>
      <c r="S611" s="39">
        <v>6</v>
      </c>
      <c r="T611" s="39"/>
    </row>
    <row r="612" spans="1:20" ht="30" x14ac:dyDescent="0.3">
      <c r="G612" s="49" t="s">
        <v>1159</v>
      </c>
      <c r="M612" s="43">
        <f>SUM(M609:M611)</f>
        <v>5002994</v>
      </c>
      <c r="N612" s="43">
        <f t="shared" ref="N612:P612" si="39">SUM(N609:N611)</f>
        <v>211225.193</v>
      </c>
      <c r="O612" s="43">
        <f t="shared" si="39"/>
        <v>464377.51199999993</v>
      </c>
      <c r="P612" s="43">
        <f t="shared" si="39"/>
        <v>464189.071</v>
      </c>
    </row>
    <row r="613" spans="1:20" x14ac:dyDescent="0.25">
      <c r="G613" s="50"/>
    </row>
    <row r="614" spans="1:20" ht="30" x14ac:dyDescent="0.3">
      <c r="G614" s="49" t="s">
        <v>1160</v>
      </c>
    </row>
    <row r="615" spans="1:20" x14ac:dyDescent="0.25">
      <c r="A615" s="38">
        <v>40</v>
      </c>
      <c r="B615" s="38">
        <v>4</v>
      </c>
      <c r="C615" s="38">
        <v>6</v>
      </c>
      <c r="D615" s="38">
        <v>51</v>
      </c>
      <c r="E615" s="38" t="s">
        <v>235</v>
      </c>
      <c r="F615" s="9" t="s">
        <v>245</v>
      </c>
      <c r="G615" s="10" t="s">
        <v>1144</v>
      </c>
      <c r="H615" s="45" t="s">
        <v>1169</v>
      </c>
      <c r="I615" s="38">
        <v>22</v>
      </c>
      <c r="J615" s="38">
        <v>135.84</v>
      </c>
      <c r="K615" s="40">
        <v>43160</v>
      </c>
      <c r="L615" s="40">
        <v>43707.498800000001</v>
      </c>
      <c r="M615" s="41">
        <v>177623</v>
      </c>
      <c r="N615" s="41">
        <v>128540.065</v>
      </c>
      <c r="O615" s="41">
        <v>1E-3</v>
      </c>
      <c r="P615" s="41">
        <v>0</v>
      </c>
      <c r="Q615" s="42">
        <v>0</v>
      </c>
      <c r="R615" s="42">
        <v>0</v>
      </c>
      <c r="S615" s="39">
        <v>4</v>
      </c>
      <c r="T615" s="39"/>
    </row>
    <row r="616" spans="1:20" x14ac:dyDescent="0.25">
      <c r="A616" s="38">
        <v>40</v>
      </c>
      <c r="B616" s="38">
        <v>4</v>
      </c>
      <c r="C616" s="38">
        <v>1</v>
      </c>
      <c r="D616" s="38">
        <v>53</v>
      </c>
      <c r="E616" s="38" t="s">
        <v>281</v>
      </c>
      <c r="F616" s="9" t="s">
        <v>267</v>
      </c>
      <c r="G616" s="45" t="s">
        <v>1161</v>
      </c>
      <c r="H616" s="10" t="s">
        <v>74</v>
      </c>
      <c r="I616" s="38">
        <v>21</v>
      </c>
      <c r="J616" s="38">
        <v>151.63</v>
      </c>
      <c r="K616" s="40">
        <v>41081</v>
      </c>
      <c r="L616" s="40">
        <v>43678.165999999997</v>
      </c>
      <c r="M616" s="41">
        <v>6262327</v>
      </c>
      <c r="N616" s="41">
        <v>94082.835999999996</v>
      </c>
      <c r="O616" s="41">
        <v>605157.77300000004</v>
      </c>
      <c r="P616" s="41">
        <v>601667.16399999999</v>
      </c>
      <c r="Q616" s="42">
        <v>7.5831715590706145E-2</v>
      </c>
      <c r="R616" s="42">
        <v>0.19252332240076253</v>
      </c>
      <c r="S616" s="39">
        <v>6</v>
      </c>
      <c r="T616" s="39"/>
    </row>
    <row r="617" spans="1:20" ht="27" x14ac:dyDescent="0.25">
      <c r="A617" s="38">
        <v>40</v>
      </c>
      <c r="B617" s="38">
        <v>4</v>
      </c>
      <c r="C617" s="38">
        <v>2</v>
      </c>
      <c r="D617" s="38">
        <v>53</v>
      </c>
      <c r="E617" s="38" t="s">
        <v>281</v>
      </c>
      <c r="F617" s="9" t="s">
        <v>267</v>
      </c>
      <c r="G617" s="45" t="s">
        <v>1163</v>
      </c>
      <c r="H617" s="10" t="s">
        <v>74</v>
      </c>
      <c r="I617" s="38">
        <v>22</v>
      </c>
      <c r="J617" s="38">
        <v>377.05</v>
      </c>
      <c r="K617" s="40">
        <v>40490</v>
      </c>
      <c r="L617" s="40">
        <v>43401.910599999996</v>
      </c>
      <c r="M617" s="41">
        <v>1255995</v>
      </c>
      <c r="N617" s="41">
        <v>63472.2</v>
      </c>
      <c r="O617" s="41">
        <v>63472.2</v>
      </c>
      <c r="P617" s="41">
        <v>3764.5990000000002</v>
      </c>
      <c r="Q617" s="42">
        <v>0</v>
      </c>
      <c r="R617" s="42">
        <v>0.37075943773661518</v>
      </c>
      <c r="S617" s="39">
        <v>6</v>
      </c>
      <c r="T617" s="39"/>
    </row>
    <row r="618" spans="1:20" x14ac:dyDescent="0.25">
      <c r="A618" s="38">
        <v>40</v>
      </c>
      <c r="B618" s="38">
        <v>4</v>
      </c>
      <c r="C618" s="38">
        <v>4</v>
      </c>
      <c r="D618" s="38">
        <v>51</v>
      </c>
      <c r="E618" s="38" t="s">
        <v>173</v>
      </c>
      <c r="F618" s="9" t="s">
        <v>98</v>
      </c>
      <c r="G618" s="10" t="s">
        <v>1165</v>
      </c>
      <c r="H618" s="10" t="s">
        <v>1166</v>
      </c>
      <c r="I618" s="38">
        <v>22</v>
      </c>
      <c r="J618" s="38">
        <v>109.73</v>
      </c>
      <c r="K618" s="40">
        <v>42311</v>
      </c>
      <c r="L618" s="40">
        <v>43223.498</v>
      </c>
      <c r="M618" s="41">
        <v>801734</v>
      </c>
      <c r="N618" s="41">
        <v>11029.946</v>
      </c>
      <c r="O618" s="41">
        <v>272040.19400000002</v>
      </c>
      <c r="P618" s="41">
        <v>272040.19300000003</v>
      </c>
      <c r="Q618" s="42">
        <v>0.40789962755726961</v>
      </c>
      <c r="R618" s="42">
        <v>0.5296045820683668</v>
      </c>
      <c r="S618" s="39">
        <v>6</v>
      </c>
      <c r="T618" s="39" t="s">
        <v>60</v>
      </c>
    </row>
    <row r="619" spans="1:20" ht="27" x14ac:dyDescent="0.25">
      <c r="A619" s="38">
        <v>40</v>
      </c>
      <c r="B619" s="38">
        <v>4</v>
      </c>
      <c r="C619" s="38">
        <v>2</v>
      </c>
      <c r="D619" s="38">
        <v>52</v>
      </c>
      <c r="E619" s="38" t="s">
        <v>281</v>
      </c>
      <c r="F619" s="9" t="s">
        <v>181</v>
      </c>
      <c r="G619" s="45" t="s">
        <v>1162</v>
      </c>
      <c r="H619" s="10" t="s">
        <v>74</v>
      </c>
      <c r="I619" s="38">
        <v>22</v>
      </c>
      <c r="J619" s="38">
        <v>125.9</v>
      </c>
      <c r="K619" s="40">
        <v>40575</v>
      </c>
      <c r="L619" s="40">
        <v>43738.999199999998</v>
      </c>
      <c r="M619" s="41">
        <v>801206</v>
      </c>
      <c r="N619" s="41">
        <v>199651.56700000001</v>
      </c>
      <c r="O619" s="41">
        <v>78405.236000000004</v>
      </c>
      <c r="P619" s="41">
        <v>138112.837</v>
      </c>
      <c r="Q619" s="42">
        <v>0.29717076507165446</v>
      </c>
      <c r="R619" s="42">
        <v>0.7279351377797969</v>
      </c>
      <c r="S619" s="39">
        <v>6</v>
      </c>
      <c r="T619" s="39"/>
    </row>
    <row r="620" spans="1:20" x14ac:dyDescent="0.25">
      <c r="A620" s="38">
        <v>40</v>
      </c>
      <c r="B620" s="38">
        <v>4</v>
      </c>
      <c r="C620" s="38">
        <v>3</v>
      </c>
      <c r="D620" s="38">
        <v>51</v>
      </c>
      <c r="E620" s="38" t="s">
        <v>281</v>
      </c>
      <c r="F620" s="9" t="s">
        <v>305</v>
      </c>
      <c r="G620" s="45" t="s">
        <v>1164</v>
      </c>
      <c r="H620" s="10" t="s">
        <v>74</v>
      </c>
      <c r="I620" s="38">
        <v>5</v>
      </c>
      <c r="J620" s="38">
        <v>1000.69</v>
      </c>
      <c r="K620" s="40">
        <v>41365</v>
      </c>
      <c r="L620" s="40">
        <v>43189.995999999999</v>
      </c>
      <c r="M620" s="41">
        <v>1916981</v>
      </c>
      <c r="N620" s="41">
        <v>118225.397</v>
      </c>
      <c r="O620" s="41">
        <v>378928.10800000001</v>
      </c>
      <c r="P620" s="41">
        <v>378928.10700000002</v>
      </c>
      <c r="Q620" s="42">
        <v>0.29803686108521682</v>
      </c>
      <c r="R620" s="42">
        <v>0.80276382499357057</v>
      </c>
      <c r="S620" s="39">
        <v>6</v>
      </c>
      <c r="T620" s="39"/>
    </row>
    <row r="621" spans="1:20" ht="27" x14ac:dyDescent="0.25">
      <c r="A621" s="38">
        <v>40</v>
      </c>
      <c r="B621" s="38">
        <v>4</v>
      </c>
      <c r="C621" s="38">
        <v>5</v>
      </c>
      <c r="D621" s="38">
        <v>51</v>
      </c>
      <c r="E621" s="38" t="s">
        <v>281</v>
      </c>
      <c r="F621" s="9" t="s">
        <v>181</v>
      </c>
      <c r="G621" s="10" t="s">
        <v>1167</v>
      </c>
      <c r="H621" s="45" t="s">
        <v>1168</v>
      </c>
      <c r="I621" s="38">
        <v>22</v>
      </c>
      <c r="J621" s="38">
        <v>153.6</v>
      </c>
      <c r="K621" s="40">
        <v>42342</v>
      </c>
      <c r="L621" s="40">
        <v>42889.498800000001</v>
      </c>
      <c r="M621" s="41">
        <v>519729</v>
      </c>
      <c r="N621" s="41">
        <v>155945.198</v>
      </c>
      <c r="O621" s="41">
        <v>243018.74100000001</v>
      </c>
      <c r="P621" s="41">
        <v>243018.74</v>
      </c>
      <c r="Q621" s="42">
        <v>0.1017126233094555</v>
      </c>
      <c r="R621" s="42">
        <v>0.93491608126542869</v>
      </c>
      <c r="S621" s="39">
        <v>7</v>
      </c>
      <c r="T621" s="39"/>
    </row>
    <row r="622" spans="1:20" x14ac:dyDescent="0.25">
      <c r="A622" s="38">
        <v>40</v>
      </c>
      <c r="B622" s="38">
        <v>4</v>
      </c>
      <c r="C622" s="38">
        <v>1</v>
      </c>
      <c r="D622" s="38">
        <v>55</v>
      </c>
      <c r="E622" s="38" t="s">
        <v>281</v>
      </c>
      <c r="F622" s="9" t="s">
        <v>31</v>
      </c>
      <c r="G622" s="10" t="s">
        <v>304</v>
      </c>
      <c r="H622" s="10" t="s">
        <v>74</v>
      </c>
      <c r="I622" s="38">
        <v>21</v>
      </c>
      <c r="J622" s="38">
        <v>3</v>
      </c>
      <c r="K622" s="40">
        <v>41862</v>
      </c>
      <c r="L622" s="40">
        <v>43556.499600000003</v>
      </c>
      <c r="M622" s="41">
        <v>306588</v>
      </c>
      <c r="N622" s="41">
        <v>0</v>
      </c>
      <c r="O622" s="41">
        <v>15517.513000000001</v>
      </c>
      <c r="P622" s="41">
        <v>18969.598000000002</v>
      </c>
      <c r="Q622" s="42">
        <v>0</v>
      </c>
      <c r="R622" s="42">
        <v>0.95014155805184808</v>
      </c>
      <c r="S622" s="39">
        <v>6</v>
      </c>
      <c r="T622" s="39"/>
    </row>
    <row r="623" spans="1:20" ht="30" x14ac:dyDescent="0.3">
      <c r="G623" s="49" t="s">
        <v>1170</v>
      </c>
      <c r="M623" s="43">
        <f>SUM(M615:M622)</f>
        <v>12042183</v>
      </c>
      <c r="N623" s="43">
        <f t="shared" ref="N623:P623" si="40">SUM(N615:N622)</f>
        <v>770947.20900000003</v>
      </c>
      <c r="O623" s="43">
        <f t="shared" si="40"/>
        <v>1656539.7660000001</v>
      </c>
      <c r="P623" s="43">
        <f t="shared" si="40"/>
        <v>1656501.2380000001</v>
      </c>
    </row>
    <row r="624" spans="1:20" x14ac:dyDescent="0.25">
      <c r="G624" s="50"/>
    </row>
    <row r="625" spans="1:20" ht="15" x14ac:dyDescent="0.3">
      <c r="G625" s="49" t="s">
        <v>1171</v>
      </c>
    </row>
    <row r="626" spans="1:20" ht="27" x14ac:dyDescent="0.25">
      <c r="A626" s="38">
        <v>40</v>
      </c>
      <c r="B626" s="38">
        <v>5</v>
      </c>
      <c r="C626" s="38">
        <v>7</v>
      </c>
      <c r="D626" s="38">
        <v>51</v>
      </c>
      <c r="E626" s="38" t="s">
        <v>281</v>
      </c>
      <c r="F626" s="9" t="s">
        <v>308</v>
      </c>
      <c r="G626" s="45" t="s">
        <v>1175</v>
      </c>
      <c r="H626" s="45" t="s">
        <v>1177</v>
      </c>
      <c r="I626" s="38">
        <v>22</v>
      </c>
      <c r="J626" s="38">
        <v>362</v>
      </c>
      <c r="K626" s="40">
        <v>43374</v>
      </c>
      <c r="L626" s="40">
        <v>43799.832399999999</v>
      </c>
      <c r="M626" s="41">
        <v>131959</v>
      </c>
      <c r="N626" s="41">
        <v>204151.39799999999</v>
      </c>
      <c r="O626" s="41">
        <v>1E-3</v>
      </c>
      <c r="P626" s="41">
        <v>0</v>
      </c>
      <c r="Q626" s="42">
        <v>0</v>
      </c>
      <c r="R626" s="42">
        <v>0</v>
      </c>
      <c r="S626" s="39">
        <v>0</v>
      </c>
      <c r="T626" s="39"/>
    </row>
    <row r="627" spans="1:20" ht="27" x14ac:dyDescent="0.25">
      <c r="A627" s="38">
        <v>40</v>
      </c>
      <c r="B627" s="38">
        <v>5</v>
      </c>
      <c r="C627" s="38">
        <v>2</v>
      </c>
      <c r="D627" s="38">
        <v>51</v>
      </c>
      <c r="E627" s="38" t="s">
        <v>281</v>
      </c>
      <c r="F627" s="9" t="s">
        <v>83</v>
      </c>
      <c r="G627" s="45" t="s">
        <v>1172</v>
      </c>
      <c r="H627" s="45" t="s">
        <v>74</v>
      </c>
      <c r="I627" s="38">
        <v>22</v>
      </c>
      <c r="J627" s="38">
        <v>485.6</v>
      </c>
      <c r="K627" s="40">
        <v>40579</v>
      </c>
      <c r="L627" s="40">
        <v>43012.328000000001</v>
      </c>
      <c r="M627" s="41">
        <v>892592</v>
      </c>
      <c r="N627" s="41">
        <v>158534.86499999999</v>
      </c>
      <c r="O627" s="41">
        <v>0</v>
      </c>
      <c r="P627" s="41">
        <v>2047.4670000000001</v>
      </c>
      <c r="Q627" s="42">
        <v>0</v>
      </c>
      <c r="R627" s="42">
        <v>0</v>
      </c>
      <c r="S627" s="39">
        <v>7</v>
      </c>
      <c r="T627" s="39"/>
    </row>
    <row r="628" spans="1:20" ht="27" x14ac:dyDescent="0.25">
      <c r="A628" s="38">
        <v>40</v>
      </c>
      <c r="B628" s="38">
        <v>5</v>
      </c>
      <c r="C628" s="38">
        <v>2</v>
      </c>
      <c r="D628" s="38">
        <v>55</v>
      </c>
      <c r="E628" s="38" t="s">
        <v>281</v>
      </c>
      <c r="F628" s="9" t="s">
        <v>83</v>
      </c>
      <c r="G628" s="45" t="s">
        <v>1173</v>
      </c>
      <c r="H628" s="45" t="s">
        <v>74</v>
      </c>
      <c r="I628" s="38">
        <v>22</v>
      </c>
      <c r="J628" s="38">
        <v>99</v>
      </c>
      <c r="K628" s="40">
        <v>40787</v>
      </c>
      <c r="L628" s="40">
        <v>43098.164400000001</v>
      </c>
      <c r="M628" s="41">
        <v>901304</v>
      </c>
      <c r="N628" s="41">
        <v>170802.35699999999</v>
      </c>
      <c r="O628" s="41">
        <v>13322.897000000001</v>
      </c>
      <c r="P628" s="41">
        <v>11275.428</v>
      </c>
      <c r="Q628" s="42">
        <v>1.4054081641710233E-2</v>
      </c>
      <c r="R628" s="42">
        <v>9.1081366553349363E-2</v>
      </c>
      <c r="S628" s="39">
        <v>6</v>
      </c>
      <c r="T628" s="39"/>
    </row>
    <row r="629" spans="1:20" x14ac:dyDescent="0.25">
      <c r="A629" s="38">
        <v>40</v>
      </c>
      <c r="B629" s="38">
        <v>5</v>
      </c>
      <c r="C629" s="38">
        <v>9</v>
      </c>
      <c r="D629" s="38">
        <v>51</v>
      </c>
      <c r="E629" s="38" t="s">
        <v>281</v>
      </c>
      <c r="F629" s="9" t="s">
        <v>118</v>
      </c>
      <c r="G629" s="10" t="s">
        <v>1178</v>
      </c>
      <c r="H629" s="10" t="s">
        <v>13</v>
      </c>
      <c r="I629" s="38">
        <v>8</v>
      </c>
      <c r="J629" s="38">
        <v>1.6</v>
      </c>
      <c r="K629" s="40">
        <v>42948</v>
      </c>
      <c r="L629" s="40">
        <v>43191.332800000004</v>
      </c>
      <c r="M629" s="41">
        <v>377198</v>
      </c>
      <c r="N629" s="41">
        <v>36639.446000000004</v>
      </c>
      <c r="O629" s="41">
        <v>48202.453999999998</v>
      </c>
      <c r="P629" s="41">
        <v>48202.451999999997</v>
      </c>
      <c r="Q629" s="42">
        <v>0.17551524663439361</v>
      </c>
      <c r="R629" s="42">
        <v>0.17551524663439361</v>
      </c>
      <c r="S629" s="39">
        <v>6</v>
      </c>
      <c r="T629" s="39"/>
    </row>
    <row r="630" spans="1:20" x14ac:dyDescent="0.25">
      <c r="A630" s="38">
        <v>40</v>
      </c>
      <c r="B630" s="38">
        <v>5</v>
      </c>
      <c r="C630" s="38">
        <v>6</v>
      </c>
      <c r="D630" s="38">
        <v>51</v>
      </c>
      <c r="E630" s="38" t="s">
        <v>281</v>
      </c>
      <c r="F630" s="9" t="s">
        <v>83</v>
      </c>
      <c r="G630" s="45" t="s">
        <v>1175</v>
      </c>
      <c r="H630" s="45" t="s">
        <v>1176</v>
      </c>
      <c r="I630" s="38">
        <v>22</v>
      </c>
      <c r="J630" s="38">
        <v>192.29</v>
      </c>
      <c r="K630" s="40">
        <v>42649</v>
      </c>
      <c r="L630" s="40">
        <v>43196.498800000001</v>
      </c>
      <c r="M630" s="41">
        <v>1469629</v>
      </c>
      <c r="N630" s="41">
        <v>395080.34</v>
      </c>
      <c r="O630" s="41">
        <v>439511.495</v>
      </c>
      <c r="P630" s="41">
        <v>439511.495</v>
      </c>
      <c r="Q630" s="42">
        <v>0.53044339761939918</v>
      </c>
      <c r="R630" s="42">
        <v>0.60312092371612158</v>
      </c>
      <c r="S630" s="39">
        <v>6</v>
      </c>
      <c r="T630" s="39" t="s">
        <v>60</v>
      </c>
    </row>
    <row r="631" spans="1:20" ht="27" x14ac:dyDescent="0.25">
      <c r="A631" s="38">
        <v>40</v>
      </c>
      <c r="B631" s="38">
        <v>5</v>
      </c>
      <c r="C631" s="38">
        <v>3</v>
      </c>
      <c r="D631" s="38">
        <v>51</v>
      </c>
      <c r="E631" s="38" t="s">
        <v>281</v>
      </c>
      <c r="F631" s="9" t="s">
        <v>306</v>
      </c>
      <c r="G631" s="45" t="s">
        <v>307</v>
      </c>
      <c r="H631" s="45" t="s">
        <v>1174</v>
      </c>
      <c r="I631" s="38">
        <v>22</v>
      </c>
      <c r="J631" s="38">
        <v>1293.7</v>
      </c>
      <c r="K631" s="40">
        <v>41244</v>
      </c>
      <c r="L631" s="40">
        <v>43190.662400000001</v>
      </c>
      <c r="M631" s="41">
        <v>3899581</v>
      </c>
      <c r="N631" s="41">
        <v>119505.45</v>
      </c>
      <c r="O631" s="41">
        <v>78419.402000000002</v>
      </c>
      <c r="P631" s="41">
        <v>78419.399000000005</v>
      </c>
      <c r="Q631" s="42">
        <v>0.2773020998922705</v>
      </c>
      <c r="R631" s="42">
        <v>0.85694873372293079</v>
      </c>
      <c r="S631" s="39">
        <v>6</v>
      </c>
      <c r="T631" s="39"/>
    </row>
    <row r="632" spans="1:20" ht="30" x14ac:dyDescent="0.3">
      <c r="G632" s="49" t="s">
        <v>1179</v>
      </c>
      <c r="M632" s="43">
        <f>SUM(M626:M631)</f>
        <v>7672263</v>
      </c>
      <c r="N632" s="43">
        <f t="shared" ref="N632:P632" si="41">SUM(N626:N631)</f>
        <v>1084713.8559999999</v>
      </c>
      <c r="O632" s="43">
        <f t="shared" si="41"/>
        <v>579456.24900000007</v>
      </c>
      <c r="P632" s="43">
        <f t="shared" si="41"/>
        <v>579456.24100000004</v>
      </c>
    </row>
    <row r="633" spans="1:20" x14ac:dyDescent="0.25">
      <c r="G633" s="50"/>
    </row>
    <row r="634" spans="1:20" ht="30" x14ac:dyDescent="0.3">
      <c r="G634" s="49" t="s">
        <v>1180</v>
      </c>
    </row>
    <row r="635" spans="1:20" x14ac:dyDescent="0.25">
      <c r="A635" s="38">
        <v>40</v>
      </c>
      <c r="B635" s="38">
        <v>6</v>
      </c>
      <c r="C635" s="38">
        <v>1</v>
      </c>
      <c r="D635" s="38">
        <v>52</v>
      </c>
      <c r="E635" s="38" t="s">
        <v>281</v>
      </c>
      <c r="F635" s="9" t="s">
        <v>120</v>
      </c>
      <c r="G635" s="45" t="s">
        <v>1182</v>
      </c>
      <c r="H635" s="45" t="s">
        <v>74</v>
      </c>
      <c r="I635" s="38">
        <v>22</v>
      </c>
      <c r="J635" s="38">
        <v>44.59</v>
      </c>
      <c r="K635" s="40">
        <v>40878</v>
      </c>
      <c r="L635" s="40">
        <v>43678.165999999997</v>
      </c>
      <c r="M635" s="41">
        <v>1290026</v>
      </c>
      <c r="N635" s="41">
        <v>429618.74200000003</v>
      </c>
      <c r="O635" s="41">
        <v>96480.601999999999</v>
      </c>
      <c r="P635" s="41">
        <v>109981.799</v>
      </c>
      <c r="Q635" s="42">
        <v>0.12548971881186891</v>
      </c>
      <c r="R635" s="42">
        <v>0.71234378221834294</v>
      </c>
      <c r="S635" s="39">
        <v>6</v>
      </c>
      <c r="T635" s="39"/>
    </row>
    <row r="636" spans="1:20" ht="27" x14ac:dyDescent="0.25">
      <c r="A636" s="38">
        <v>40</v>
      </c>
      <c r="B636" s="38">
        <v>6</v>
      </c>
      <c r="C636" s="38">
        <v>2</v>
      </c>
      <c r="D636" s="38">
        <v>52</v>
      </c>
      <c r="E636" s="38" t="s">
        <v>281</v>
      </c>
      <c r="F636" s="9" t="s">
        <v>120</v>
      </c>
      <c r="G636" s="45" t="s">
        <v>1184</v>
      </c>
      <c r="H636" s="45" t="s">
        <v>74</v>
      </c>
      <c r="I636" s="38">
        <v>21</v>
      </c>
      <c r="J636" s="38">
        <v>176</v>
      </c>
      <c r="K636" s="40">
        <v>40623</v>
      </c>
      <c r="L636" s="40">
        <v>43238.827599999997</v>
      </c>
      <c r="M636" s="41">
        <v>395859</v>
      </c>
      <c r="N636" s="41">
        <v>115528.58900000001</v>
      </c>
      <c r="O636" s="41">
        <v>97934.649000000005</v>
      </c>
      <c r="P636" s="41">
        <v>83697.692999999999</v>
      </c>
      <c r="Q636" s="42">
        <v>0.20159955943909322</v>
      </c>
      <c r="R636" s="42">
        <v>0.73143467749880642</v>
      </c>
      <c r="S636" s="39">
        <v>6</v>
      </c>
      <c r="T636" s="39"/>
    </row>
    <row r="637" spans="1:20" ht="27" x14ac:dyDescent="0.25">
      <c r="A637" s="38">
        <v>40</v>
      </c>
      <c r="B637" s="38">
        <v>6</v>
      </c>
      <c r="C637" s="38">
        <v>2</v>
      </c>
      <c r="D637" s="38">
        <v>51</v>
      </c>
      <c r="E637" s="38" t="s">
        <v>281</v>
      </c>
      <c r="F637" s="9" t="s">
        <v>58</v>
      </c>
      <c r="G637" s="45" t="s">
        <v>1183</v>
      </c>
      <c r="H637" s="45" t="s">
        <v>74</v>
      </c>
      <c r="I637" s="38">
        <v>22</v>
      </c>
      <c r="J637" s="38">
        <v>318.64999999999998</v>
      </c>
      <c r="K637" s="40">
        <v>40596</v>
      </c>
      <c r="L637" s="40">
        <v>43282.329599999997</v>
      </c>
      <c r="M637" s="41">
        <v>632640</v>
      </c>
      <c r="N637" s="41">
        <v>139424.41899999999</v>
      </c>
      <c r="O637" s="41">
        <v>110980.962</v>
      </c>
      <c r="P637" s="41">
        <v>125217.9</v>
      </c>
      <c r="Q637" s="42">
        <v>0.13832195245321194</v>
      </c>
      <c r="R637" s="42">
        <v>0.76980747344461309</v>
      </c>
      <c r="S637" s="39">
        <v>6</v>
      </c>
      <c r="T637" s="39"/>
    </row>
    <row r="638" spans="1:20" x14ac:dyDescent="0.25">
      <c r="A638" s="38">
        <v>40</v>
      </c>
      <c r="B638" s="38">
        <v>6</v>
      </c>
      <c r="C638" s="38">
        <v>3</v>
      </c>
      <c r="D638" s="38">
        <v>51</v>
      </c>
      <c r="E638" s="38" t="s">
        <v>281</v>
      </c>
      <c r="F638" s="9" t="s">
        <v>310</v>
      </c>
      <c r="G638" s="45" t="s">
        <v>1185</v>
      </c>
      <c r="H638" s="45" t="s">
        <v>13</v>
      </c>
      <c r="I638" s="38">
        <v>21</v>
      </c>
      <c r="J638" s="38">
        <v>933.5</v>
      </c>
      <c r="K638" s="40">
        <v>41244</v>
      </c>
      <c r="L638" s="40">
        <v>43190.662400000001</v>
      </c>
      <c r="M638" s="41">
        <v>3022037</v>
      </c>
      <c r="N638" s="41">
        <v>118770.637</v>
      </c>
      <c r="O638" s="41">
        <v>290698.74599999998</v>
      </c>
      <c r="P638" s="41">
        <v>290698.74599999998</v>
      </c>
      <c r="Q638" s="42">
        <v>0.28708252082949348</v>
      </c>
      <c r="R638" s="42">
        <v>0.77552624272965553</v>
      </c>
      <c r="S638" s="39">
        <v>6</v>
      </c>
      <c r="T638" s="39"/>
    </row>
    <row r="639" spans="1:20" x14ac:dyDescent="0.25">
      <c r="A639" s="38">
        <v>40</v>
      </c>
      <c r="B639" s="38">
        <v>6</v>
      </c>
      <c r="C639" s="38">
        <v>1</v>
      </c>
      <c r="D639" s="38">
        <v>51</v>
      </c>
      <c r="E639" s="38" t="s">
        <v>281</v>
      </c>
      <c r="F639" s="9" t="s">
        <v>58</v>
      </c>
      <c r="G639" s="45" t="s">
        <v>1181</v>
      </c>
      <c r="H639" s="45" t="s">
        <v>74</v>
      </c>
      <c r="I639" s="38">
        <v>21</v>
      </c>
      <c r="J639" s="38">
        <v>3.28</v>
      </c>
      <c r="K639" s="40">
        <v>41337</v>
      </c>
      <c r="L639" s="40">
        <v>43101.162800000006</v>
      </c>
      <c r="M639" s="41">
        <v>64950</v>
      </c>
      <c r="N639" s="41">
        <v>40827.035000000003</v>
      </c>
      <c r="O639" s="41">
        <v>32553.071</v>
      </c>
      <c r="P639" s="41">
        <v>19050.205000000002</v>
      </c>
      <c r="Q639" s="42">
        <v>0.1155504234026174</v>
      </c>
      <c r="R639" s="42">
        <v>0.84363356428021552</v>
      </c>
      <c r="S639" s="39">
        <v>6</v>
      </c>
      <c r="T639" s="39"/>
    </row>
    <row r="640" spans="1:20" x14ac:dyDescent="0.25">
      <c r="A640" s="38">
        <v>40</v>
      </c>
      <c r="B640" s="38">
        <v>6</v>
      </c>
      <c r="C640" s="38">
        <v>1</v>
      </c>
      <c r="D640" s="38">
        <v>53</v>
      </c>
      <c r="E640" s="38" t="s">
        <v>281</v>
      </c>
      <c r="F640" s="39" t="s">
        <v>31</v>
      </c>
      <c r="G640" s="38" t="s">
        <v>309</v>
      </c>
      <c r="H640" s="38" t="s">
        <v>74</v>
      </c>
      <c r="I640" s="38">
        <v>21</v>
      </c>
      <c r="J640" s="38">
        <v>1472.8</v>
      </c>
      <c r="K640" s="40">
        <v>40810</v>
      </c>
      <c r="L640" s="40">
        <v>41174.999200000006</v>
      </c>
      <c r="M640" s="41">
        <v>11817</v>
      </c>
      <c r="N640" s="41">
        <v>0</v>
      </c>
      <c r="O640" s="41">
        <v>0</v>
      </c>
      <c r="P640" s="41">
        <v>1.6659999999999999</v>
      </c>
      <c r="Q640" s="42">
        <v>0</v>
      </c>
      <c r="R640" s="42">
        <v>1</v>
      </c>
      <c r="S640" s="39">
        <v>8</v>
      </c>
      <c r="T640" s="39"/>
    </row>
    <row r="641" spans="1:20" ht="30" x14ac:dyDescent="0.3">
      <c r="G641" s="49" t="s">
        <v>1186</v>
      </c>
      <c r="M641" s="43">
        <f>SUM(M635:M640)</f>
        <v>5417329</v>
      </c>
      <c r="N641" s="43">
        <f t="shared" ref="N641:P641" si="42">SUM(N635:N640)</f>
        <v>844169.42200000002</v>
      </c>
      <c r="O641" s="43">
        <f t="shared" si="42"/>
        <v>628648.03</v>
      </c>
      <c r="P641" s="43">
        <f t="shared" si="42"/>
        <v>628648.00899999996</v>
      </c>
    </row>
    <row r="643" spans="1:20" ht="30" x14ac:dyDescent="0.3">
      <c r="G643" s="49" t="s">
        <v>1187</v>
      </c>
    </row>
    <row r="644" spans="1:20" x14ac:dyDescent="0.25">
      <c r="A644" s="38">
        <v>40</v>
      </c>
      <c r="B644" s="38">
        <v>7</v>
      </c>
      <c r="C644" s="38">
        <v>3</v>
      </c>
      <c r="D644" s="38">
        <v>51</v>
      </c>
      <c r="E644" s="38" t="s">
        <v>281</v>
      </c>
      <c r="F644" s="9" t="s">
        <v>312</v>
      </c>
      <c r="G644" s="45" t="s">
        <v>1188</v>
      </c>
      <c r="H644" s="38" t="s">
        <v>13</v>
      </c>
      <c r="I644" s="38">
        <v>22</v>
      </c>
      <c r="J644" s="38">
        <v>797.83</v>
      </c>
      <c r="K644" s="40">
        <v>42491</v>
      </c>
      <c r="L644" s="40">
        <v>43220.998399999997</v>
      </c>
      <c r="M644" s="41">
        <v>2268393</v>
      </c>
      <c r="N644" s="41">
        <v>119117.395</v>
      </c>
      <c r="O644" s="41">
        <v>774129.30799999996</v>
      </c>
      <c r="P644" s="41">
        <v>774129.30700000003</v>
      </c>
      <c r="Q644" s="42">
        <v>0.51626283452646871</v>
      </c>
      <c r="R644" s="42">
        <v>0.79857282225787152</v>
      </c>
      <c r="S644" s="39">
        <v>6</v>
      </c>
      <c r="T644" s="39"/>
    </row>
    <row r="645" spans="1:20" ht="27" x14ac:dyDescent="0.25">
      <c r="A645" s="38">
        <v>40</v>
      </c>
      <c r="B645" s="38">
        <v>7</v>
      </c>
      <c r="C645" s="38">
        <v>2</v>
      </c>
      <c r="D645" s="38">
        <v>52</v>
      </c>
      <c r="E645" s="38" t="s">
        <v>281</v>
      </c>
      <c r="F645" s="39" t="s">
        <v>267</v>
      </c>
      <c r="G645" s="38" t="s">
        <v>311</v>
      </c>
      <c r="H645" s="38" t="s">
        <v>74</v>
      </c>
      <c r="I645" s="38">
        <v>22</v>
      </c>
      <c r="J645" s="38">
        <v>285</v>
      </c>
      <c r="K645" s="40">
        <v>40513</v>
      </c>
      <c r="L645" s="40">
        <v>42430.831600000005</v>
      </c>
      <c r="M645" s="41">
        <v>360336</v>
      </c>
      <c r="N645" s="41">
        <v>0</v>
      </c>
      <c r="O645" s="41">
        <v>829.69299999999998</v>
      </c>
      <c r="P645" s="41">
        <v>829.69299999999998</v>
      </c>
      <c r="Q645" s="42">
        <v>0</v>
      </c>
      <c r="R645" s="42">
        <v>0.99999722481239728</v>
      </c>
      <c r="S645" s="39">
        <v>8</v>
      </c>
      <c r="T645" s="39"/>
    </row>
    <row r="646" spans="1:20" ht="30" x14ac:dyDescent="0.3">
      <c r="G646" s="49" t="s">
        <v>1189</v>
      </c>
      <c r="M646" s="43">
        <f>SUM(M644:M645)</f>
        <v>2628729</v>
      </c>
      <c r="N646" s="43">
        <f t="shared" ref="N646:P646" si="43">SUM(N644:N645)</f>
        <v>119117.395</v>
      </c>
      <c r="O646" s="43">
        <f t="shared" si="43"/>
        <v>774959.00099999993</v>
      </c>
      <c r="P646" s="43">
        <f t="shared" si="43"/>
        <v>774959</v>
      </c>
    </row>
    <row r="648" spans="1:20" ht="30" x14ac:dyDescent="0.3">
      <c r="G648" s="49" t="s">
        <v>1190</v>
      </c>
    </row>
    <row r="649" spans="1:20" x14ac:dyDescent="0.25">
      <c r="A649" s="38">
        <v>40</v>
      </c>
      <c r="B649" s="38">
        <v>8</v>
      </c>
      <c r="C649" s="38">
        <v>2</v>
      </c>
      <c r="D649" s="38">
        <v>51</v>
      </c>
      <c r="E649" s="38" t="s">
        <v>173</v>
      </c>
      <c r="F649" s="9" t="s">
        <v>199</v>
      </c>
      <c r="G649" s="10" t="s">
        <v>200</v>
      </c>
      <c r="H649" s="10" t="s">
        <v>74</v>
      </c>
      <c r="I649" s="38">
        <v>21</v>
      </c>
      <c r="J649" s="38"/>
      <c r="K649" s="40">
        <v>43374</v>
      </c>
      <c r="L649" s="40">
        <v>44468.997600000002</v>
      </c>
      <c r="M649" s="41">
        <v>16200</v>
      </c>
      <c r="N649" s="41">
        <v>0</v>
      </c>
      <c r="O649" s="41">
        <v>37171.139000000003</v>
      </c>
      <c r="P649" s="41">
        <v>67178.607999999993</v>
      </c>
      <c r="Q649" s="42">
        <v>0</v>
      </c>
      <c r="R649" s="42">
        <v>0</v>
      </c>
      <c r="S649" s="39">
        <v>0</v>
      </c>
      <c r="T649" s="39"/>
    </row>
    <row r="650" spans="1:20" ht="27" x14ac:dyDescent="0.25">
      <c r="A650" s="38">
        <v>40</v>
      </c>
      <c r="B650" s="38">
        <v>8</v>
      </c>
      <c r="C650" s="38">
        <v>2</v>
      </c>
      <c r="D650" s="38">
        <v>53</v>
      </c>
      <c r="E650" s="38" t="s">
        <v>281</v>
      </c>
      <c r="F650" s="9" t="s">
        <v>14</v>
      </c>
      <c r="G650" s="45" t="s">
        <v>1195</v>
      </c>
      <c r="H650" s="10" t="s">
        <v>74</v>
      </c>
      <c r="I650" s="38">
        <v>14</v>
      </c>
      <c r="J650" s="38">
        <v>276.39</v>
      </c>
      <c r="K650" s="40">
        <v>41015</v>
      </c>
      <c r="L650" s="40">
        <v>43738.999199999998</v>
      </c>
      <c r="M650" s="41">
        <v>475471</v>
      </c>
      <c r="N650" s="41">
        <v>84269.641000000003</v>
      </c>
      <c r="O650" s="41">
        <v>93829.334000000003</v>
      </c>
      <c r="P650" s="41">
        <v>21162.92</v>
      </c>
      <c r="Q650" s="42">
        <v>9.0949816077110904E-2</v>
      </c>
      <c r="R650" s="42">
        <v>0.32928611839628497</v>
      </c>
      <c r="S650" s="39">
        <v>6</v>
      </c>
      <c r="T650" s="39"/>
    </row>
    <row r="651" spans="1:20" x14ac:dyDescent="0.25">
      <c r="A651" s="38">
        <v>40</v>
      </c>
      <c r="B651" s="38">
        <v>8</v>
      </c>
      <c r="C651" s="38">
        <v>1</v>
      </c>
      <c r="D651" s="38">
        <v>52</v>
      </c>
      <c r="E651" s="38" t="s">
        <v>281</v>
      </c>
      <c r="F651" s="9" t="s">
        <v>37</v>
      </c>
      <c r="G651" s="45" t="s">
        <v>1192</v>
      </c>
      <c r="H651" s="10" t="s">
        <v>74</v>
      </c>
      <c r="I651" s="38">
        <v>21</v>
      </c>
      <c r="J651" s="38">
        <v>38.49</v>
      </c>
      <c r="K651" s="40">
        <v>41000</v>
      </c>
      <c r="L651" s="40">
        <v>43921.498800000001</v>
      </c>
      <c r="M651" s="41">
        <v>882699</v>
      </c>
      <c r="N651" s="41">
        <v>178385.94399999999</v>
      </c>
      <c r="O651" s="41">
        <v>148385.94399999999</v>
      </c>
      <c r="P651" s="41">
        <v>115434.48699999999</v>
      </c>
      <c r="Q651" s="42">
        <v>7.2124246203972134E-2</v>
      </c>
      <c r="R651" s="42">
        <v>0.47790130044329948</v>
      </c>
      <c r="S651" s="39">
        <v>6</v>
      </c>
      <c r="T651" s="39"/>
    </row>
    <row r="652" spans="1:20" ht="27" x14ac:dyDescent="0.25">
      <c r="A652" s="38">
        <v>40</v>
      </c>
      <c r="B652" s="38">
        <v>8</v>
      </c>
      <c r="C652" s="38">
        <v>2</v>
      </c>
      <c r="D652" s="38">
        <v>52</v>
      </c>
      <c r="E652" s="38" t="s">
        <v>281</v>
      </c>
      <c r="F652" s="9" t="s">
        <v>37</v>
      </c>
      <c r="G652" s="45" t="s">
        <v>1194</v>
      </c>
      <c r="H652" s="10" t="s">
        <v>74</v>
      </c>
      <c r="I652" s="38">
        <v>14</v>
      </c>
      <c r="J652" s="38">
        <v>603.04999999999995</v>
      </c>
      <c r="K652" s="40">
        <v>40557</v>
      </c>
      <c r="L652" s="40">
        <v>43738.999199999998</v>
      </c>
      <c r="M652" s="41">
        <v>2377715</v>
      </c>
      <c r="N652" s="41">
        <v>556600.02300000004</v>
      </c>
      <c r="O652" s="41">
        <v>423011.03200000001</v>
      </c>
      <c r="P652" s="41">
        <v>466287.766</v>
      </c>
      <c r="Q652" s="42">
        <v>0.19113602765680496</v>
      </c>
      <c r="R652" s="42">
        <v>0.63403645937381059</v>
      </c>
      <c r="S652" s="39">
        <v>6</v>
      </c>
      <c r="T652" s="39"/>
    </row>
    <row r="653" spans="1:20" x14ac:dyDescent="0.25">
      <c r="A653" s="38">
        <v>40</v>
      </c>
      <c r="B653" s="38">
        <v>8</v>
      </c>
      <c r="C653" s="38">
        <v>1</v>
      </c>
      <c r="D653" s="38">
        <v>51</v>
      </c>
      <c r="E653" s="38" t="s">
        <v>173</v>
      </c>
      <c r="F653" s="9" t="s">
        <v>199</v>
      </c>
      <c r="G653" s="45" t="s">
        <v>1191</v>
      </c>
      <c r="H653" s="10" t="s">
        <v>74</v>
      </c>
      <c r="I653" s="38">
        <v>21</v>
      </c>
      <c r="J653" s="38">
        <v>11.12</v>
      </c>
      <c r="K653" s="40">
        <v>41274</v>
      </c>
      <c r="L653" s="40">
        <v>43115.499600000003</v>
      </c>
      <c r="M653" s="41">
        <v>346040</v>
      </c>
      <c r="N653" s="41">
        <v>44145.224999999999</v>
      </c>
      <c r="O653" s="41">
        <v>106160.38499999999</v>
      </c>
      <c r="P653" s="41">
        <v>99777.338000000003</v>
      </c>
      <c r="Q653" s="42">
        <v>0.3067969020922437</v>
      </c>
      <c r="R653" s="42">
        <v>0.82441914229568836</v>
      </c>
      <c r="S653" s="39">
        <v>6</v>
      </c>
      <c r="T653" s="39"/>
    </row>
    <row r="654" spans="1:20" x14ac:dyDescent="0.25">
      <c r="A654" s="38">
        <v>40</v>
      </c>
      <c r="B654" s="38">
        <v>8</v>
      </c>
      <c r="C654" s="38">
        <v>3</v>
      </c>
      <c r="D654" s="38">
        <v>51</v>
      </c>
      <c r="E654" s="38" t="s">
        <v>281</v>
      </c>
      <c r="F654" s="9" t="s">
        <v>199</v>
      </c>
      <c r="G654" s="45" t="s">
        <v>1196</v>
      </c>
      <c r="H654" s="10" t="s">
        <v>13</v>
      </c>
      <c r="I654" s="38">
        <v>22</v>
      </c>
      <c r="J654" s="38">
        <v>741.33</v>
      </c>
      <c r="K654" s="40">
        <v>41244</v>
      </c>
      <c r="L654" s="40">
        <v>43190.662400000001</v>
      </c>
      <c r="M654" s="41">
        <v>3018110</v>
      </c>
      <c r="N654" s="41">
        <v>116423.908</v>
      </c>
      <c r="O654" s="41">
        <v>286391.24900000001</v>
      </c>
      <c r="P654" s="41">
        <v>286391.24800000002</v>
      </c>
      <c r="Q654" s="42">
        <v>0.28853288978864255</v>
      </c>
      <c r="R654" s="42">
        <v>0.84880305886796703</v>
      </c>
      <c r="S654" s="39">
        <v>6</v>
      </c>
      <c r="T654" s="39"/>
    </row>
    <row r="655" spans="1:20" x14ac:dyDescent="0.25">
      <c r="A655" s="38">
        <v>40</v>
      </c>
      <c r="B655" s="38">
        <v>8</v>
      </c>
      <c r="C655" s="38">
        <v>1</v>
      </c>
      <c r="D655" s="38">
        <v>53</v>
      </c>
      <c r="E655" s="38" t="s">
        <v>281</v>
      </c>
      <c r="F655" s="9" t="s">
        <v>14</v>
      </c>
      <c r="G655" s="45" t="s">
        <v>1193</v>
      </c>
      <c r="H655" s="10" t="s">
        <v>74</v>
      </c>
      <c r="I655" s="38">
        <v>21</v>
      </c>
      <c r="J655" s="38">
        <v>2</v>
      </c>
      <c r="K655" s="40">
        <v>41214</v>
      </c>
      <c r="L655" s="40">
        <v>43098.498</v>
      </c>
      <c r="M655" s="41">
        <v>96386</v>
      </c>
      <c r="N655" s="41">
        <v>9588.3340000000007</v>
      </c>
      <c r="O655" s="41">
        <v>28299.74</v>
      </c>
      <c r="P655" s="41">
        <v>67634.240999999995</v>
      </c>
      <c r="Q655" s="42">
        <v>0.52941298528831993</v>
      </c>
      <c r="R655" s="42">
        <v>0.94566638308468032</v>
      </c>
      <c r="S655" s="39">
        <v>6</v>
      </c>
      <c r="T655" s="39"/>
    </row>
    <row r="656" spans="1:20" ht="30" x14ac:dyDescent="0.3">
      <c r="G656" s="49" t="s">
        <v>1197</v>
      </c>
      <c r="M656" s="43">
        <f>SUM(M649:M655)</f>
        <v>7212621</v>
      </c>
      <c r="N656" s="43">
        <f t="shared" ref="N656:P656" si="44">SUM(N649:N655)</f>
        <v>989413.07499999995</v>
      </c>
      <c r="O656" s="43">
        <f t="shared" si="44"/>
        <v>1123248.8230000001</v>
      </c>
      <c r="P656" s="43">
        <f t="shared" si="44"/>
        <v>1123866.608</v>
      </c>
    </row>
    <row r="657" spans="1:20" x14ac:dyDescent="0.25">
      <c r="G657" s="50"/>
    </row>
    <row r="658" spans="1:20" ht="15" x14ac:dyDescent="0.3">
      <c r="G658" s="49" t="s">
        <v>1198</v>
      </c>
    </row>
    <row r="659" spans="1:20" x14ac:dyDescent="0.25">
      <c r="A659" s="38">
        <v>40</v>
      </c>
      <c r="B659" s="38">
        <v>10</v>
      </c>
      <c r="C659" s="38">
        <v>1</v>
      </c>
      <c r="D659" s="38">
        <v>51</v>
      </c>
      <c r="E659" s="38" t="s">
        <v>5</v>
      </c>
      <c r="F659" s="9" t="s">
        <v>21</v>
      </c>
      <c r="G659" s="45" t="s">
        <v>1199</v>
      </c>
      <c r="H659" s="10" t="s">
        <v>74</v>
      </c>
      <c r="I659" s="38">
        <v>21</v>
      </c>
      <c r="J659" s="38">
        <v>41.15</v>
      </c>
      <c r="K659" s="40">
        <v>41687</v>
      </c>
      <c r="L659" s="40">
        <v>44468.997600000002</v>
      </c>
      <c r="M659" s="41">
        <v>654807</v>
      </c>
      <c r="N659" s="41">
        <v>96900.241999999998</v>
      </c>
      <c r="O659" s="41">
        <v>8927.2800000000007</v>
      </c>
      <c r="P659" s="41">
        <v>8927.2790000000005</v>
      </c>
      <c r="Q659" s="42">
        <v>0</v>
      </c>
      <c r="R659" s="42">
        <v>0.26878454262095547</v>
      </c>
      <c r="S659" s="39">
        <v>6</v>
      </c>
      <c r="T659" s="39"/>
    </row>
    <row r="660" spans="1:20" ht="27" x14ac:dyDescent="0.25">
      <c r="A660" s="38">
        <v>40</v>
      </c>
      <c r="B660" s="38">
        <v>10</v>
      </c>
      <c r="C660" s="38">
        <v>2</v>
      </c>
      <c r="D660" s="38">
        <v>51</v>
      </c>
      <c r="E660" s="38" t="s">
        <v>5</v>
      </c>
      <c r="F660" s="9" t="s">
        <v>21</v>
      </c>
      <c r="G660" s="45" t="s">
        <v>1200</v>
      </c>
      <c r="H660" s="10" t="s">
        <v>74</v>
      </c>
      <c r="I660" s="38">
        <v>22</v>
      </c>
      <c r="J660" s="38">
        <v>150</v>
      </c>
      <c r="K660" s="40">
        <v>42248</v>
      </c>
      <c r="L660" s="40">
        <v>43438.498800000001</v>
      </c>
      <c r="M660" s="41">
        <v>742552</v>
      </c>
      <c r="N660" s="41">
        <v>227062.538</v>
      </c>
      <c r="O660" s="41">
        <v>182237.79399999999</v>
      </c>
      <c r="P660" s="41">
        <v>182237.79300000001</v>
      </c>
      <c r="Q660" s="42">
        <v>0.35133835744836728</v>
      </c>
      <c r="R660" s="42">
        <v>0.47915297514517502</v>
      </c>
      <c r="S660" s="39">
        <v>6</v>
      </c>
      <c r="T660" s="39"/>
    </row>
    <row r="661" spans="1:20" ht="27" x14ac:dyDescent="0.25">
      <c r="A661" s="38">
        <v>40</v>
      </c>
      <c r="B661" s="38">
        <v>10</v>
      </c>
      <c r="C661" s="38">
        <v>3</v>
      </c>
      <c r="D661" s="38">
        <v>51</v>
      </c>
      <c r="E661" s="38" t="s">
        <v>5</v>
      </c>
      <c r="F661" s="9" t="s">
        <v>21</v>
      </c>
      <c r="G661" s="45" t="s">
        <v>1201</v>
      </c>
      <c r="H661" s="10" t="s">
        <v>74</v>
      </c>
      <c r="I661" s="38">
        <v>22</v>
      </c>
      <c r="J661" s="38">
        <v>251.89</v>
      </c>
      <c r="K661" s="40">
        <v>41396</v>
      </c>
      <c r="L661" s="40">
        <v>43251.412600000003</v>
      </c>
      <c r="M661" s="41">
        <v>1200100</v>
      </c>
      <c r="N661" s="41">
        <v>117284.68399999999</v>
      </c>
      <c r="O661" s="41">
        <v>172239.74400000001</v>
      </c>
      <c r="P661" s="41">
        <v>172239.74299999999</v>
      </c>
      <c r="Q661" s="42">
        <v>0.29200399966669444</v>
      </c>
      <c r="R661" s="42">
        <v>0.84287309390884091</v>
      </c>
      <c r="S661" s="39">
        <v>6</v>
      </c>
      <c r="T661" s="39"/>
    </row>
    <row r="662" spans="1:20" ht="30" x14ac:dyDescent="0.3">
      <c r="G662" s="49" t="s">
        <v>1202</v>
      </c>
      <c r="M662" s="43">
        <f>SUM(M659:M661)</f>
        <v>2597459</v>
      </c>
      <c r="N662" s="43">
        <f t="shared" ref="N662:P662" si="45">SUM(N659:N661)</f>
        <v>441247.46400000004</v>
      </c>
      <c r="O662" s="43">
        <f t="shared" si="45"/>
        <v>363404.81799999997</v>
      </c>
      <c r="P662" s="43">
        <f t="shared" si="45"/>
        <v>363404.815</v>
      </c>
    </row>
    <row r="663" spans="1:20" ht="15" x14ac:dyDescent="0.3">
      <c r="G663" s="49" t="s">
        <v>1203</v>
      </c>
      <c r="M663" s="43">
        <f>+M662+M656+M646+M641+M632+M623+M612+M606+M598</f>
        <v>53199658</v>
      </c>
      <c r="N663" s="43">
        <f t="shared" ref="N663:P663" si="46">+N662+N656+N646+N641+N632+N623+N612+N606+N598</f>
        <v>5383668.3769999994</v>
      </c>
      <c r="O663" s="43">
        <f t="shared" si="46"/>
        <v>7090460.2489999998</v>
      </c>
      <c r="P663" s="43">
        <f t="shared" si="46"/>
        <v>7090851.0220000008</v>
      </c>
    </row>
    <row r="664" spans="1:20" ht="15" x14ac:dyDescent="0.3">
      <c r="G664" s="49"/>
    </row>
    <row r="665" spans="1:20" ht="15" x14ac:dyDescent="0.3">
      <c r="G665" s="49" t="s">
        <v>1204</v>
      </c>
    </row>
    <row r="666" spans="1:20" ht="15" x14ac:dyDescent="0.3">
      <c r="G666" s="49" t="s">
        <v>1205</v>
      </c>
    </row>
    <row r="667" spans="1:20" x14ac:dyDescent="0.25">
      <c r="A667" s="38">
        <v>42</v>
      </c>
      <c r="B667" s="38">
        <v>1</v>
      </c>
      <c r="C667" s="38">
        <v>3</v>
      </c>
      <c r="D667" s="38">
        <v>51</v>
      </c>
      <c r="E667" s="38" t="s">
        <v>390</v>
      </c>
      <c r="F667" s="9" t="s">
        <v>33</v>
      </c>
      <c r="G667" s="10" t="s">
        <v>1208</v>
      </c>
      <c r="H667" s="10" t="s">
        <v>13</v>
      </c>
      <c r="I667" s="38">
        <v>8</v>
      </c>
      <c r="J667" s="38">
        <v>38</v>
      </c>
      <c r="K667" s="40">
        <v>43374</v>
      </c>
      <c r="L667" s="40">
        <v>44468.997600000002</v>
      </c>
      <c r="M667" s="41">
        <v>2590720</v>
      </c>
      <c r="N667" s="41">
        <v>191882.32399999999</v>
      </c>
      <c r="O667" s="41">
        <v>0</v>
      </c>
      <c r="P667" s="41">
        <v>0</v>
      </c>
      <c r="Q667" s="42">
        <v>0</v>
      </c>
      <c r="R667" s="42">
        <v>0</v>
      </c>
      <c r="S667" s="39">
        <v>0</v>
      </c>
      <c r="T667" s="39"/>
    </row>
    <row r="668" spans="1:20" x14ac:dyDescent="0.25">
      <c r="A668" s="38">
        <v>42</v>
      </c>
      <c r="B668" s="38">
        <v>1</v>
      </c>
      <c r="C668" s="38">
        <v>4</v>
      </c>
      <c r="D668" s="38">
        <v>51</v>
      </c>
      <c r="E668" s="38" t="s">
        <v>173</v>
      </c>
      <c r="F668" s="9" t="s">
        <v>83</v>
      </c>
      <c r="G668" s="10" t="s">
        <v>1209</v>
      </c>
      <c r="H668" s="10" t="s">
        <v>13</v>
      </c>
      <c r="I668" s="38">
        <v>8</v>
      </c>
      <c r="J668" s="38">
        <v>40</v>
      </c>
      <c r="K668" s="40">
        <v>43374</v>
      </c>
      <c r="L668" s="40">
        <v>44286.498</v>
      </c>
      <c r="M668" s="41">
        <v>1920000</v>
      </c>
      <c r="N668" s="41">
        <v>17490.083999999999</v>
      </c>
      <c r="O668" s="41">
        <v>0</v>
      </c>
      <c r="P668" s="41">
        <v>0</v>
      </c>
      <c r="Q668" s="42">
        <v>0</v>
      </c>
      <c r="R668" s="42">
        <v>0</v>
      </c>
      <c r="S668" s="39">
        <v>0</v>
      </c>
      <c r="T668" s="39"/>
    </row>
    <row r="669" spans="1:20" x14ac:dyDescent="0.25">
      <c r="A669" s="38">
        <v>42</v>
      </c>
      <c r="B669" s="38">
        <v>1</v>
      </c>
      <c r="C669" s="38">
        <v>9</v>
      </c>
      <c r="D669" s="38">
        <v>51</v>
      </c>
      <c r="E669" s="38" t="s">
        <v>622</v>
      </c>
      <c r="F669" s="9" t="s">
        <v>14</v>
      </c>
      <c r="G669" s="10" t="s">
        <v>1217</v>
      </c>
      <c r="H669" s="10" t="s">
        <v>1218</v>
      </c>
      <c r="I669" s="38">
        <v>8</v>
      </c>
      <c r="J669" s="38">
        <v>67</v>
      </c>
      <c r="K669" s="40">
        <v>43374</v>
      </c>
      <c r="L669" s="40">
        <v>44286.498</v>
      </c>
      <c r="M669" s="41">
        <v>3055702.5</v>
      </c>
      <c r="N669" s="41">
        <v>298812.41399999999</v>
      </c>
      <c r="O669" s="41">
        <v>1E-3</v>
      </c>
      <c r="P669" s="41">
        <v>0</v>
      </c>
      <c r="Q669" s="42">
        <v>0</v>
      </c>
      <c r="R669" s="42">
        <v>0</v>
      </c>
      <c r="S669" s="39">
        <v>0</v>
      </c>
      <c r="T669" s="39"/>
    </row>
    <row r="670" spans="1:20" x14ac:dyDescent="0.25">
      <c r="A670" s="38">
        <v>42</v>
      </c>
      <c r="B670" s="38">
        <v>1</v>
      </c>
      <c r="C670" s="38">
        <v>10</v>
      </c>
      <c r="D670" s="38">
        <v>51</v>
      </c>
      <c r="E670" s="38" t="s">
        <v>622</v>
      </c>
      <c r="F670" s="9" t="s">
        <v>14</v>
      </c>
      <c r="G670" s="10" t="s">
        <v>1217</v>
      </c>
      <c r="H670" s="10" t="s">
        <v>1219</v>
      </c>
      <c r="I670" s="38">
        <v>8</v>
      </c>
      <c r="J670" s="38">
        <v>49</v>
      </c>
      <c r="K670" s="40">
        <v>43374</v>
      </c>
      <c r="L670" s="40">
        <v>44286.498</v>
      </c>
      <c r="M670" s="41">
        <v>2493120</v>
      </c>
      <c r="N670" s="41">
        <v>106781.927</v>
      </c>
      <c r="O670" s="41">
        <v>1E-3</v>
      </c>
      <c r="P670" s="41">
        <v>0</v>
      </c>
      <c r="Q670" s="42">
        <v>0</v>
      </c>
      <c r="R670" s="42">
        <v>0</v>
      </c>
      <c r="S670" s="39">
        <v>0</v>
      </c>
      <c r="T670" s="39"/>
    </row>
    <row r="671" spans="1:20" x14ac:dyDescent="0.25">
      <c r="A671" s="38">
        <v>42</v>
      </c>
      <c r="B671" s="38">
        <v>1</v>
      </c>
      <c r="C671" s="38">
        <v>13</v>
      </c>
      <c r="D671" s="38">
        <v>51</v>
      </c>
      <c r="E671" s="38" t="s">
        <v>530</v>
      </c>
      <c r="F671" s="9" t="s">
        <v>267</v>
      </c>
      <c r="G671" s="10" t="s">
        <v>552</v>
      </c>
      <c r="H671" s="10" t="s">
        <v>1220</v>
      </c>
      <c r="I671" s="38">
        <v>8</v>
      </c>
      <c r="J671" s="38">
        <v>27</v>
      </c>
      <c r="K671" s="40">
        <v>43374</v>
      </c>
      <c r="L671" s="40">
        <v>44286.498</v>
      </c>
      <c r="M671" s="41">
        <v>658350</v>
      </c>
      <c r="N671" s="41">
        <v>8620.5529999999999</v>
      </c>
      <c r="O671" s="41">
        <v>0</v>
      </c>
      <c r="P671" s="41">
        <v>0</v>
      </c>
      <c r="Q671" s="42">
        <v>0</v>
      </c>
      <c r="R671" s="42">
        <v>0</v>
      </c>
      <c r="S671" s="39">
        <v>0</v>
      </c>
      <c r="T671" s="39"/>
    </row>
    <row r="672" spans="1:20" x14ac:dyDescent="0.25">
      <c r="A672" s="38">
        <v>42</v>
      </c>
      <c r="B672" s="38">
        <v>1</v>
      </c>
      <c r="C672" s="38">
        <v>15</v>
      </c>
      <c r="D672" s="38">
        <v>51</v>
      </c>
      <c r="E672" s="38" t="s">
        <v>173</v>
      </c>
      <c r="F672" s="9" t="s">
        <v>201</v>
      </c>
      <c r="G672" s="10" t="s">
        <v>1221</v>
      </c>
      <c r="H672" s="10" t="s">
        <v>1222</v>
      </c>
      <c r="I672" s="38">
        <v>8</v>
      </c>
      <c r="J672" s="38">
        <v>11.4</v>
      </c>
      <c r="K672" s="40">
        <v>43374</v>
      </c>
      <c r="L672" s="40">
        <v>44286.498</v>
      </c>
      <c r="M672" s="41">
        <v>1187473</v>
      </c>
      <c r="N672" s="41">
        <v>242031.95300000001</v>
      </c>
      <c r="O672" s="41">
        <v>0</v>
      </c>
      <c r="P672" s="41">
        <v>0</v>
      </c>
      <c r="Q672" s="42">
        <v>0</v>
      </c>
      <c r="R672" s="42">
        <v>0</v>
      </c>
      <c r="S672" s="39">
        <v>0</v>
      </c>
      <c r="T672" s="39"/>
    </row>
    <row r="673" spans="1:20" x14ac:dyDescent="0.25">
      <c r="A673" s="38">
        <v>42</v>
      </c>
      <c r="B673" s="38">
        <v>1</v>
      </c>
      <c r="C673" s="38">
        <v>1</v>
      </c>
      <c r="D673" s="38">
        <v>51</v>
      </c>
      <c r="E673" s="38" t="s">
        <v>5</v>
      </c>
      <c r="F673" s="9" t="s">
        <v>33</v>
      </c>
      <c r="G673" s="10" t="s">
        <v>1206</v>
      </c>
      <c r="H673" s="10" t="s">
        <v>1207</v>
      </c>
      <c r="I673" s="38">
        <v>8</v>
      </c>
      <c r="J673" s="38">
        <v>23</v>
      </c>
      <c r="K673" s="40">
        <v>43252</v>
      </c>
      <c r="L673" s="40">
        <v>43981.998399999997</v>
      </c>
      <c r="M673" s="41">
        <v>1315057</v>
      </c>
      <c r="N673" s="41">
        <v>171751.40900000001</v>
      </c>
      <c r="O673" s="41">
        <v>1E-3</v>
      </c>
      <c r="P673" s="41">
        <v>0</v>
      </c>
      <c r="Q673" s="42">
        <v>0</v>
      </c>
      <c r="R673" s="42">
        <v>0</v>
      </c>
      <c r="S673" s="39">
        <v>2</v>
      </c>
      <c r="T673" s="39"/>
    </row>
    <row r="674" spans="1:20" x14ac:dyDescent="0.25">
      <c r="A674" s="38">
        <v>42</v>
      </c>
      <c r="B674" s="38">
        <v>1</v>
      </c>
      <c r="C674" s="38">
        <v>5</v>
      </c>
      <c r="D674" s="38">
        <v>51</v>
      </c>
      <c r="E674" s="38" t="s">
        <v>173</v>
      </c>
      <c r="F674" s="9" t="s">
        <v>181</v>
      </c>
      <c r="G674" s="10" t="s">
        <v>1210</v>
      </c>
      <c r="H674" s="10" t="s">
        <v>1211</v>
      </c>
      <c r="I674" s="38">
        <v>8</v>
      </c>
      <c r="J674" s="38">
        <v>33.42</v>
      </c>
      <c r="K674" s="40">
        <v>42928</v>
      </c>
      <c r="L674" s="40">
        <v>43657.998399999997</v>
      </c>
      <c r="M674" s="41">
        <v>1117973</v>
      </c>
      <c r="N674" s="41">
        <v>0</v>
      </c>
      <c r="O674" s="41">
        <v>61462.186999999998</v>
      </c>
      <c r="P674" s="41">
        <v>58704.03</v>
      </c>
      <c r="Q674" s="42">
        <v>3.4114419579005933E-2</v>
      </c>
      <c r="R674" s="42">
        <v>3.4114419579005933E-2</v>
      </c>
      <c r="S674" s="39">
        <v>6</v>
      </c>
      <c r="T674" s="39"/>
    </row>
    <row r="675" spans="1:20" x14ac:dyDescent="0.25">
      <c r="A675" s="38">
        <v>42</v>
      </c>
      <c r="B675" s="38">
        <v>1</v>
      </c>
      <c r="C675" s="38">
        <v>8</v>
      </c>
      <c r="D675" s="38">
        <v>51</v>
      </c>
      <c r="E675" s="38" t="s">
        <v>173</v>
      </c>
      <c r="F675" s="9" t="s">
        <v>181</v>
      </c>
      <c r="G675" s="10" t="s">
        <v>1215</v>
      </c>
      <c r="H675" s="10" t="s">
        <v>1216</v>
      </c>
      <c r="I675" s="38">
        <v>8</v>
      </c>
      <c r="J675" s="38">
        <v>34.299999999999997</v>
      </c>
      <c r="K675" s="40">
        <v>42857</v>
      </c>
      <c r="L675" s="40">
        <v>43586.998399999997</v>
      </c>
      <c r="M675" s="41">
        <v>1935636</v>
      </c>
      <c r="N675" s="41">
        <v>0</v>
      </c>
      <c r="O675" s="41">
        <v>26942.41</v>
      </c>
      <c r="P675" s="41">
        <v>26942.41</v>
      </c>
      <c r="Q675" s="42">
        <v>6.5757714776951859E-2</v>
      </c>
      <c r="R675" s="42">
        <v>6.5757714776951859E-2</v>
      </c>
      <c r="S675" s="39">
        <v>6</v>
      </c>
      <c r="T675" s="39"/>
    </row>
    <row r="676" spans="1:20" x14ac:dyDescent="0.25">
      <c r="A676" s="38">
        <v>42</v>
      </c>
      <c r="B676" s="38">
        <v>1</v>
      </c>
      <c r="C676" s="38">
        <v>6</v>
      </c>
      <c r="D676" s="38">
        <v>51</v>
      </c>
      <c r="E676" s="38" t="s">
        <v>173</v>
      </c>
      <c r="F676" s="9" t="s">
        <v>181</v>
      </c>
      <c r="G676" s="10" t="s">
        <v>1212</v>
      </c>
      <c r="H676" s="10" t="s">
        <v>13</v>
      </c>
      <c r="I676" s="38">
        <v>8</v>
      </c>
      <c r="J676" s="38">
        <v>57.8</v>
      </c>
      <c r="K676" s="40">
        <v>42857</v>
      </c>
      <c r="L676" s="40">
        <v>43586.998399999997</v>
      </c>
      <c r="M676" s="41">
        <v>2763123</v>
      </c>
      <c r="N676" s="41">
        <v>0</v>
      </c>
      <c r="O676" s="41">
        <v>41195.99</v>
      </c>
      <c r="P676" s="41">
        <v>41195.99</v>
      </c>
      <c r="Q676" s="42">
        <v>9.5223773968802689E-2</v>
      </c>
      <c r="R676" s="42">
        <v>9.5223773968802689E-2</v>
      </c>
      <c r="S676" s="39">
        <v>6</v>
      </c>
      <c r="T676" s="39"/>
    </row>
    <row r="677" spans="1:20" x14ac:dyDescent="0.25">
      <c r="A677" s="38">
        <v>42</v>
      </c>
      <c r="B677" s="38">
        <v>1</v>
      </c>
      <c r="C677" s="38">
        <v>7</v>
      </c>
      <c r="D677" s="38">
        <v>51</v>
      </c>
      <c r="E677" s="38" t="s">
        <v>173</v>
      </c>
      <c r="F677" s="9" t="s">
        <v>181</v>
      </c>
      <c r="G677" s="10" t="s">
        <v>1213</v>
      </c>
      <c r="H677" s="10" t="s">
        <v>1214</v>
      </c>
      <c r="I677" s="38">
        <v>8</v>
      </c>
      <c r="J677" s="38">
        <v>29.4</v>
      </c>
      <c r="K677" s="40">
        <v>42857</v>
      </c>
      <c r="L677" s="40">
        <v>43586.998399999997</v>
      </c>
      <c r="M677" s="41">
        <v>1225440</v>
      </c>
      <c r="N677" s="41">
        <v>0</v>
      </c>
      <c r="O677" s="41">
        <v>39788.368000000002</v>
      </c>
      <c r="P677" s="41">
        <v>38837.197</v>
      </c>
      <c r="Q677" s="42">
        <v>0.11919718631675154</v>
      </c>
      <c r="R677" s="42">
        <v>0.11919718631675154</v>
      </c>
      <c r="S677" s="39">
        <v>6</v>
      </c>
      <c r="T677" s="39"/>
    </row>
    <row r="678" spans="1:20" ht="15" x14ac:dyDescent="0.3">
      <c r="G678" s="49" t="s">
        <v>1223</v>
      </c>
      <c r="M678" s="43">
        <f>SUM(M667:M677)</f>
        <v>20262594.5</v>
      </c>
      <c r="N678" s="43">
        <f t="shared" ref="N678:P678" si="47">SUM(N667:N677)</f>
        <v>1037370.6639999999</v>
      </c>
      <c r="O678" s="43">
        <f t="shared" si="47"/>
        <v>169388.95799999998</v>
      </c>
      <c r="P678" s="43">
        <f t="shared" si="47"/>
        <v>165679.62699999998</v>
      </c>
    </row>
    <row r="679" spans="1:20" x14ac:dyDescent="0.25">
      <c r="G679" s="50"/>
    </row>
    <row r="680" spans="1:20" ht="15" x14ac:dyDescent="0.3">
      <c r="G680" s="49" t="s">
        <v>1224</v>
      </c>
    </row>
    <row r="681" spans="1:20" x14ac:dyDescent="0.25">
      <c r="A681" s="38">
        <v>42</v>
      </c>
      <c r="B681" s="38">
        <v>4</v>
      </c>
      <c r="C681" s="38">
        <v>1</v>
      </c>
      <c r="D681" s="38">
        <v>51</v>
      </c>
      <c r="E681" s="38" t="s">
        <v>5</v>
      </c>
      <c r="F681" s="9" t="s">
        <v>6</v>
      </c>
      <c r="G681" s="10" t="s">
        <v>1225</v>
      </c>
      <c r="H681" s="10" t="s">
        <v>1226</v>
      </c>
      <c r="I681" s="38">
        <v>8</v>
      </c>
      <c r="J681" s="38">
        <v>30</v>
      </c>
      <c r="K681" s="40">
        <v>43374</v>
      </c>
      <c r="L681" s="40">
        <v>44286.498</v>
      </c>
      <c r="M681" s="41">
        <v>970899.75</v>
      </c>
      <c r="N681" s="41">
        <v>19178.963</v>
      </c>
      <c r="O681" s="41">
        <v>1E-3</v>
      </c>
      <c r="P681" s="41">
        <v>0</v>
      </c>
      <c r="Q681" s="42">
        <v>0</v>
      </c>
      <c r="R681" s="42">
        <v>0</v>
      </c>
      <c r="S681" s="39">
        <v>0</v>
      </c>
      <c r="T681" s="39"/>
    </row>
    <row r="682" spans="1:20" x14ac:dyDescent="0.25">
      <c r="A682" s="38">
        <v>42</v>
      </c>
      <c r="B682" s="38">
        <v>4</v>
      </c>
      <c r="C682" s="38">
        <v>2</v>
      </c>
      <c r="D682" s="38">
        <v>51</v>
      </c>
      <c r="E682" s="38" t="s">
        <v>5</v>
      </c>
      <c r="F682" s="9" t="s">
        <v>6</v>
      </c>
      <c r="G682" s="10" t="s">
        <v>1225</v>
      </c>
      <c r="H682" s="10" t="s">
        <v>1227</v>
      </c>
      <c r="I682" s="38">
        <v>8</v>
      </c>
      <c r="J682" s="38">
        <v>46</v>
      </c>
      <c r="K682" s="40">
        <v>43374</v>
      </c>
      <c r="L682" s="40">
        <v>44286.498</v>
      </c>
      <c r="M682" s="41">
        <v>1488713</v>
      </c>
      <c r="N682" s="41">
        <v>75177.046000000002</v>
      </c>
      <c r="O682" s="41">
        <v>1E-3</v>
      </c>
      <c r="P682" s="41">
        <v>0</v>
      </c>
      <c r="Q682" s="42">
        <v>0</v>
      </c>
      <c r="R682" s="42">
        <v>0</v>
      </c>
      <c r="S682" s="39">
        <v>0</v>
      </c>
      <c r="T682" s="39"/>
    </row>
    <row r="683" spans="1:20" x14ac:dyDescent="0.25">
      <c r="A683" s="38">
        <v>42</v>
      </c>
      <c r="B683" s="38">
        <v>4</v>
      </c>
      <c r="C683" s="38">
        <v>3</v>
      </c>
      <c r="D683" s="38">
        <v>51</v>
      </c>
      <c r="E683" s="38" t="s">
        <v>5</v>
      </c>
      <c r="F683" s="9" t="s">
        <v>6</v>
      </c>
      <c r="G683" s="10" t="s">
        <v>1225</v>
      </c>
      <c r="H683" s="10" t="s">
        <v>1228</v>
      </c>
      <c r="I683" s="38">
        <v>8</v>
      </c>
      <c r="J683" s="38">
        <v>51</v>
      </c>
      <c r="K683" s="40">
        <v>43374</v>
      </c>
      <c r="L683" s="40">
        <v>44286.498</v>
      </c>
      <c r="M683" s="41">
        <v>1650530</v>
      </c>
      <c r="N683" s="41">
        <v>56192.061999999998</v>
      </c>
      <c r="O683" s="41">
        <v>1E-3</v>
      </c>
      <c r="P683" s="41">
        <v>0</v>
      </c>
      <c r="Q683" s="42">
        <v>0</v>
      </c>
      <c r="R683" s="42">
        <v>0</v>
      </c>
      <c r="S683" s="39">
        <v>0</v>
      </c>
      <c r="T683" s="39"/>
    </row>
    <row r="684" spans="1:20" x14ac:dyDescent="0.25">
      <c r="A684" s="38">
        <v>42</v>
      </c>
      <c r="B684" s="38">
        <v>4</v>
      </c>
      <c r="C684" s="38">
        <v>4</v>
      </c>
      <c r="D684" s="38">
        <v>51</v>
      </c>
      <c r="E684" s="38" t="s">
        <v>5</v>
      </c>
      <c r="F684" s="9" t="s">
        <v>6</v>
      </c>
      <c r="G684" s="10" t="s">
        <v>1225</v>
      </c>
      <c r="H684" s="10" t="s">
        <v>1229</v>
      </c>
      <c r="I684" s="38">
        <v>8</v>
      </c>
      <c r="J684" s="38">
        <v>65</v>
      </c>
      <c r="K684" s="40">
        <v>43374</v>
      </c>
      <c r="L684" s="40">
        <v>44468.997600000002</v>
      </c>
      <c r="M684" s="41">
        <v>3624692</v>
      </c>
      <c r="N684" s="41">
        <v>71617.334000000003</v>
      </c>
      <c r="O684" s="41">
        <v>1E-3</v>
      </c>
      <c r="P684" s="41">
        <v>0</v>
      </c>
      <c r="Q684" s="42">
        <v>0</v>
      </c>
      <c r="R684" s="42">
        <v>0</v>
      </c>
      <c r="S684" s="39">
        <v>0</v>
      </c>
      <c r="T684" s="39"/>
    </row>
    <row r="685" spans="1:20" x14ac:dyDescent="0.25">
      <c r="A685" s="38">
        <v>42</v>
      </c>
      <c r="B685" s="38">
        <v>4</v>
      </c>
      <c r="C685" s="38">
        <v>8</v>
      </c>
      <c r="D685" s="38">
        <v>51</v>
      </c>
      <c r="E685" s="38" t="s">
        <v>5</v>
      </c>
      <c r="F685" s="9" t="s">
        <v>21</v>
      </c>
      <c r="G685" s="10" t="s">
        <v>85</v>
      </c>
      <c r="H685" s="10" t="s">
        <v>1230</v>
      </c>
      <c r="I685" s="38">
        <v>8</v>
      </c>
      <c r="J685" s="38">
        <v>33</v>
      </c>
      <c r="K685" s="40">
        <v>43374</v>
      </c>
      <c r="L685" s="40">
        <v>44286.498</v>
      </c>
      <c r="M685" s="41">
        <v>1055093</v>
      </c>
      <c r="N685" s="41">
        <v>89419.08</v>
      </c>
      <c r="O685" s="41">
        <v>1E-3</v>
      </c>
      <c r="P685" s="41">
        <v>0</v>
      </c>
      <c r="Q685" s="42">
        <v>0</v>
      </c>
      <c r="R685" s="42">
        <v>0</v>
      </c>
      <c r="S685" s="39">
        <v>0</v>
      </c>
      <c r="T685" s="39"/>
    </row>
    <row r="686" spans="1:20" x14ac:dyDescent="0.25">
      <c r="A686" s="38">
        <v>42</v>
      </c>
      <c r="B686" s="38">
        <v>4</v>
      </c>
      <c r="C686" s="38">
        <v>9</v>
      </c>
      <c r="D686" s="38">
        <v>51</v>
      </c>
      <c r="E686" s="38" t="s">
        <v>5</v>
      </c>
      <c r="F686" s="9" t="s">
        <v>21</v>
      </c>
      <c r="G686" s="10" t="s">
        <v>85</v>
      </c>
      <c r="H686" s="10" t="s">
        <v>1231</v>
      </c>
      <c r="I686" s="38">
        <v>8</v>
      </c>
      <c r="J686" s="38">
        <v>51</v>
      </c>
      <c r="K686" s="40">
        <v>43374</v>
      </c>
      <c r="L686" s="40">
        <v>44286.498</v>
      </c>
      <c r="M686" s="41">
        <v>1654695</v>
      </c>
      <c r="N686" s="41">
        <v>111742.20600000001</v>
      </c>
      <c r="O686" s="41">
        <v>0</v>
      </c>
      <c r="P686" s="41">
        <v>0</v>
      </c>
      <c r="Q686" s="42">
        <v>0</v>
      </c>
      <c r="R686" s="42">
        <v>0</v>
      </c>
      <c r="S686" s="39">
        <v>0</v>
      </c>
      <c r="T686" s="39"/>
    </row>
    <row r="687" spans="1:20" x14ac:dyDescent="0.25">
      <c r="A687" s="38">
        <v>42</v>
      </c>
      <c r="B687" s="38">
        <v>4</v>
      </c>
      <c r="C687" s="38">
        <v>10</v>
      </c>
      <c r="D687" s="38">
        <v>51</v>
      </c>
      <c r="E687" s="38" t="s">
        <v>340</v>
      </c>
      <c r="F687" s="9" t="s">
        <v>21</v>
      </c>
      <c r="G687" s="10" t="s">
        <v>1232</v>
      </c>
      <c r="H687" s="10" t="s">
        <v>1233</v>
      </c>
      <c r="I687" s="38">
        <v>8</v>
      </c>
      <c r="J687" s="38">
        <v>31</v>
      </c>
      <c r="K687" s="40">
        <v>43374</v>
      </c>
      <c r="L687" s="40">
        <v>44286.498</v>
      </c>
      <c r="M687" s="41">
        <v>1038373</v>
      </c>
      <c r="N687" s="41">
        <v>3902.982</v>
      </c>
      <c r="O687" s="41">
        <v>1E-3</v>
      </c>
      <c r="P687" s="41">
        <v>0</v>
      </c>
      <c r="Q687" s="42">
        <v>0</v>
      </c>
      <c r="R687" s="42">
        <v>0</v>
      </c>
      <c r="S687" s="39">
        <v>0</v>
      </c>
      <c r="T687" s="39"/>
    </row>
    <row r="688" spans="1:20" x14ac:dyDescent="0.25">
      <c r="A688" s="38">
        <v>42</v>
      </c>
      <c r="B688" s="38">
        <v>4</v>
      </c>
      <c r="C688" s="38">
        <v>12</v>
      </c>
      <c r="D688" s="38">
        <v>51</v>
      </c>
      <c r="E688" s="38" t="s">
        <v>686</v>
      </c>
      <c r="F688" s="9" t="s">
        <v>83</v>
      </c>
      <c r="G688" s="10" t="s">
        <v>1235</v>
      </c>
      <c r="H688" s="10" t="s">
        <v>1236</v>
      </c>
      <c r="I688" s="38">
        <v>8</v>
      </c>
      <c r="J688" s="38">
        <v>42</v>
      </c>
      <c r="K688" s="40">
        <v>43374</v>
      </c>
      <c r="L688" s="40">
        <v>44103.998399999997</v>
      </c>
      <c r="M688" s="41">
        <v>2106624</v>
      </c>
      <c r="N688" s="41">
        <v>18482.017</v>
      </c>
      <c r="O688" s="41">
        <v>0</v>
      </c>
      <c r="P688" s="41">
        <v>0</v>
      </c>
      <c r="Q688" s="42">
        <v>0</v>
      </c>
      <c r="R688" s="42">
        <v>0</v>
      </c>
      <c r="S688" s="39">
        <v>0</v>
      </c>
      <c r="T688" s="39"/>
    </row>
    <row r="689" spans="1:20" x14ac:dyDescent="0.25">
      <c r="A689" s="38">
        <v>42</v>
      </c>
      <c r="B689" s="38">
        <v>4</v>
      </c>
      <c r="C689" s="38">
        <v>13</v>
      </c>
      <c r="D689" s="38">
        <v>51</v>
      </c>
      <c r="E689" s="38" t="s">
        <v>686</v>
      </c>
      <c r="F689" s="9" t="s">
        <v>83</v>
      </c>
      <c r="G689" s="10" t="s">
        <v>1235</v>
      </c>
      <c r="H689" s="10" t="s">
        <v>1237</v>
      </c>
      <c r="I689" s="38">
        <v>8</v>
      </c>
      <c r="J689" s="38">
        <v>28</v>
      </c>
      <c r="K689" s="40">
        <v>43374</v>
      </c>
      <c r="L689" s="40">
        <v>44286.498</v>
      </c>
      <c r="M689" s="41">
        <v>1260000</v>
      </c>
      <c r="N689" s="41">
        <v>12321.344999999999</v>
      </c>
      <c r="O689" s="41">
        <v>0</v>
      </c>
      <c r="P689" s="41">
        <v>0</v>
      </c>
      <c r="Q689" s="42">
        <v>0</v>
      </c>
      <c r="R689" s="42">
        <v>0</v>
      </c>
      <c r="S689" s="39">
        <v>0</v>
      </c>
      <c r="T689" s="39"/>
    </row>
    <row r="690" spans="1:20" x14ac:dyDescent="0.25">
      <c r="A690" s="38">
        <v>42</v>
      </c>
      <c r="B690" s="38">
        <v>4</v>
      </c>
      <c r="C690" s="38">
        <v>14</v>
      </c>
      <c r="D690" s="38">
        <v>51</v>
      </c>
      <c r="E690" s="38" t="s">
        <v>686</v>
      </c>
      <c r="F690" s="9" t="s">
        <v>83</v>
      </c>
      <c r="G690" s="10" t="s">
        <v>552</v>
      </c>
      <c r="H690" s="10" t="s">
        <v>1238</v>
      </c>
      <c r="I690" s="38">
        <v>8</v>
      </c>
      <c r="J690" s="38">
        <v>6</v>
      </c>
      <c r="K690" s="40">
        <v>43374</v>
      </c>
      <c r="L690" s="40">
        <v>44286.498</v>
      </c>
      <c r="M690" s="41">
        <v>195000</v>
      </c>
      <c r="N690" s="41">
        <v>24164.348000000002</v>
      </c>
      <c r="O690" s="41">
        <v>0</v>
      </c>
      <c r="P690" s="41">
        <v>0</v>
      </c>
      <c r="Q690" s="42">
        <v>0</v>
      </c>
      <c r="R690" s="42">
        <v>0</v>
      </c>
      <c r="S690" s="39">
        <v>0</v>
      </c>
      <c r="T690" s="39"/>
    </row>
    <row r="691" spans="1:20" x14ac:dyDescent="0.25">
      <c r="A691" s="38">
        <v>42</v>
      </c>
      <c r="B691" s="38">
        <v>4</v>
      </c>
      <c r="C691" s="38">
        <v>15</v>
      </c>
      <c r="D691" s="38">
        <v>51</v>
      </c>
      <c r="E691" s="38" t="s">
        <v>686</v>
      </c>
      <c r="F691" s="9" t="s">
        <v>83</v>
      </c>
      <c r="G691" s="10" t="s">
        <v>552</v>
      </c>
      <c r="H691" s="10" t="s">
        <v>1239</v>
      </c>
      <c r="I691" s="38">
        <v>8</v>
      </c>
      <c r="J691" s="38">
        <v>9</v>
      </c>
      <c r="K691" s="40">
        <v>43374</v>
      </c>
      <c r="L691" s="40">
        <v>44286.498</v>
      </c>
      <c r="M691" s="41">
        <v>312000</v>
      </c>
      <c r="N691" s="41">
        <v>170287.774</v>
      </c>
      <c r="O691" s="41">
        <v>0</v>
      </c>
      <c r="P691" s="41">
        <v>0</v>
      </c>
      <c r="Q691" s="42">
        <v>0</v>
      </c>
      <c r="R691" s="42">
        <v>0</v>
      </c>
      <c r="S691" s="39">
        <v>0</v>
      </c>
      <c r="T691" s="39"/>
    </row>
    <row r="692" spans="1:20" x14ac:dyDescent="0.25">
      <c r="A692" s="38">
        <v>42</v>
      </c>
      <c r="B692" s="38">
        <v>4</v>
      </c>
      <c r="C692" s="38">
        <v>16</v>
      </c>
      <c r="D692" s="38">
        <v>51</v>
      </c>
      <c r="E692" s="38" t="s">
        <v>207</v>
      </c>
      <c r="F692" s="9" t="s">
        <v>58</v>
      </c>
      <c r="G692" s="10" t="s">
        <v>1240</v>
      </c>
      <c r="H692" s="10" t="s">
        <v>13</v>
      </c>
      <c r="I692" s="38">
        <v>8</v>
      </c>
      <c r="J692" s="38">
        <v>30</v>
      </c>
      <c r="K692" s="40">
        <v>43374</v>
      </c>
      <c r="L692" s="40">
        <v>44286.498</v>
      </c>
      <c r="M692" s="41">
        <v>1086750</v>
      </c>
      <c r="N692" s="41">
        <v>21254.32</v>
      </c>
      <c r="O692" s="41">
        <v>0</v>
      </c>
      <c r="P692" s="41">
        <v>0</v>
      </c>
      <c r="Q692" s="42">
        <v>0</v>
      </c>
      <c r="R692" s="42">
        <v>0</v>
      </c>
      <c r="S692" s="39">
        <v>0</v>
      </c>
      <c r="T692" s="39"/>
    </row>
    <row r="693" spans="1:20" x14ac:dyDescent="0.25">
      <c r="A693" s="38">
        <v>42</v>
      </c>
      <c r="B693" s="38">
        <v>4</v>
      </c>
      <c r="C693" s="38">
        <v>17</v>
      </c>
      <c r="D693" s="38">
        <v>51</v>
      </c>
      <c r="E693" s="38" t="s">
        <v>431</v>
      </c>
      <c r="F693" s="9" t="s">
        <v>58</v>
      </c>
      <c r="G693" s="10" t="s">
        <v>1241</v>
      </c>
      <c r="H693" s="10" t="s">
        <v>1242</v>
      </c>
      <c r="I693" s="38">
        <v>8</v>
      </c>
      <c r="J693" s="38">
        <v>14</v>
      </c>
      <c r="K693" s="40">
        <v>43374</v>
      </c>
      <c r="L693" s="40">
        <v>44286.498</v>
      </c>
      <c r="M693" s="41">
        <v>528759</v>
      </c>
      <c r="N693" s="41">
        <v>14973.69</v>
      </c>
      <c r="O693" s="41">
        <v>0</v>
      </c>
      <c r="P693" s="41">
        <v>0</v>
      </c>
      <c r="Q693" s="42">
        <v>0</v>
      </c>
      <c r="R693" s="42">
        <v>0</v>
      </c>
      <c r="S693" s="39">
        <v>0</v>
      </c>
      <c r="T693" s="39"/>
    </row>
    <row r="694" spans="1:20" x14ac:dyDescent="0.25">
      <c r="A694" s="38">
        <v>42</v>
      </c>
      <c r="B694" s="38">
        <v>4</v>
      </c>
      <c r="C694" s="38">
        <v>18</v>
      </c>
      <c r="D694" s="38">
        <v>51</v>
      </c>
      <c r="E694" s="38" t="s">
        <v>622</v>
      </c>
      <c r="F694" s="9" t="s">
        <v>14</v>
      </c>
      <c r="G694" s="10" t="s">
        <v>1217</v>
      </c>
      <c r="H694" s="10" t="s">
        <v>1243</v>
      </c>
      <c r="I694" s="38">
        <v>8</v>
      </c>
      <c r="J694" s="38">
        <v>70</v>
      </c>
      <c r="K694" s="40">
        <v>43374</v>
      </c>
      <c r="L694" s="40">
        <v>44286.498</v>
      </c>
      <c r="M694" s="41">
        <v>2271150</v>
      </c>
      <c r="N694" s="41">
        <v>17249.75</v>
      </c>
      <c r="O694" s="41">
        <v>0</v>
      </c>
      <c r="P694" s="41">
        <v>0</v>
      </c>
      <c r="Q694" s="42">
        <v>0</v>
      </c>
      <c r="R694" s="42">
        <v>0</v>
      </c>
      <c r="S694" s="39">
        <v>0</v>
      </c>
      <c r="T694" s="39"/>
    </row>
    <row r="695" spans="1:20" x14ac:dyDescent="0.25">
      <c r="A695" s="38">
        <v>42</v>
      </c>
      <c r="B695" s="38">
        <v>4</v>
      </c>
      <c r="C695" s="38">
        <v>23</v>
      </c>
      <c r="D695" s="38">
        <v>51</v>
      </c>
      <c r="E695" s="38" t="s">
        <v>530</v>
      </c>
      <c r="F695" s="9" t="s">
        <v>267</v>
      </c>
      <c r="G695" s="10" t="s">
        <v>552</v>
      </c>
      <c r="H695" s="10" t="s">
        <v>1244</v>
      </c>
      <c r="I695" s="38">
        <v>8</v>
      </c>
      <c r="J695" s="38">
        <v>40</v>
      </c>
      <c r="K695" s="40">
        <v>43374</v>
      </c>
      <c r="L695" s="40">
        <v>44286.498</v>
      </c>
      <c r="M695" s="41">
        <v>1131359</v>
      </c>
      <c r="N695" s="41">
        <v>1932.729</v>
      </c>
      <c r="O695" s="41">
        <v>7254.9089999999997</v>
      </c>
      <c r="P695" s="41">
        <v>3627.453</v>
      </c>
      <c r="Q695" s="42">
        <v>0</v>
      </c>
      <c r="R695" s="42">
        <v>0</v>
      </c>
      <c r="S695" s="39">
        <v>0</v>
      </c>
      <c r="T695" s="39"/>
    </row>
    <row r="696" spans="1:20" x14ac:dyDescent="0.25">
      <c r="A696" s="38">
        <v>42</v>
      </c>
      <c r="B696" s="38">
        <v>4</v>
      </c>
      <c r="C696" s="38">
        <v>26</v>
      </c>
      <c r="D696" s="38">
        <v>51</v>
      </c>
      <c r="E696" s="38" t="s">
        <v>556</v>
      </c>
      <c r="F696" s="9" t="s">
        <v>154</v>
      </c>
      <c r="G696" s="10" t="s">
        <v>1248</v>
      </c>
      <c r="H696" s="10" t="s">
        <v>1249</v>
      </c>
      <c r="I696" s="38">
        <v>8</v>
      </c>
      <c r="J696" s="38">
        <v>8</v>
      </c>
      <c r="K696" s="40">
        <v>43374</v>
      </c>
      <c r="L696" s="40">
        <v>44286.498</v>
      </c>
      <c r="M696" s="41">
        <v>300000</v>
      </c>
      <c r="N696" s="41">
        <v>265366.41200000001</v>
      </c>
      <c r="O696" s="41">
        <v>0</v>
      </c>
      <c r="P696" s="41">
        <v>0</v>
      </c>
      <c r="Q696" s="42">
        <v>0</v>
      </c>
      <c r="R696" s="42">
        <v>0</v>
      </c>
      <c r="S696" s="39">
        <v>0</v>
      </c>
      <c r="T696" s="39"/>
    </row>
    <row r="697" spans="1:20" x14ac:dyDescent="0.25">
      <c r="A697" s="38">
        <v>42</v>
      </c>
      <c r="B697" s="38">
        <v>4</v>
      </c>
      <c r="C697" s="38">
        <v>27</v>
      </c>
      <c r="D697" s="38">
        <v>51</v>
      </c>
      <c r="E697" s="38" t="s">
        <v>5</v>
      </c>
      <c r="F697" s="9" t="s">
        <v>80</v>
      </c>
      <c r="G697" s="10" t="s">
        <v>1250</v>
      </c>
      <c r="H697" s="10" t="s">
        <v>1251</v>
      </c>
      <c r="I697" s="38">
        <v>8</v>
      </c>
      <c r="J697" s="38">
        <v>43</v>
      </c>
      <c r="K697" s="40">
        <v>43374</v>
      </c>
      <c r="L697" s="40">
        <v>44286.498</v>
      </c>
      <c r="M697" s="41">
        <v>1612500</v>
      </c>
      <c r="N697" s="41">
        <v>52561.292000000001</v>
      </c>
      <c r="O697" s="41">
        <v>0</v>
      </c>
      <c r="P697" s="41">
        <v>0</v>
      </c>
      <c r="Q697" s="42">
        <v>0</v>
      </c>
      <c r="R697" s="42">
        <v>0</v>
      </c>
      <c r="S697" s="39">
        <v>0</v>
      </c>
      <c r="T697" s="39"/>
    </row>
    <row r="698" spans="1:20" x14ac:dyDescent="0.25">
      <c r="A698" s="38">
        <v>42</v>
      </c>
      <c r="B698" s="38">
        <v>4</v>
      </c>
      <c r="C698" s="38">
        <v>35</v>
      </c>
      <c r="D698" s="38">
        <v>51</v>
      </c>
      <c r="E698" s="38" t="s">
        <v>173</v>
      </c>
      <c r="F698" s="9" t="s">
        <v>201</v>
      </c>
      <c r="G698" s="10" t="s">
        <v>1250</v>
      </c>
      <c r="H698" s="10" t="s">
        <v>1252</v>
      </c>
      <c r="I698" s="38">
        <v>8</v>
      </c>
      <c r="J698" s="38">
        <v>21</v>
      </c>
      <c r="K698" s="40">
        <v>43374</v>
      </c>
      <c r="L698" s="40">
        <v>44286.498</v>
      </c>
      <c r="M698" s="41">
        <v>611912</v>
      </c>
      <c r="N698" s="41">
        <v>226554.31099999999</v>
      </c>
      <c r="O698" s="41">
        <v>0</v>
      </c>
      <c r="P698" s="41">
        <v>0</v>
      </c>
      <c r="Q698" s="42">
        <v>0</v>
      </c>
      <c r="R698" s="42">
        <v>0</v>
      </c>
      <c r="S698" s="39">
        <v>0</v>
      </c>
      <c r="T698" s="39"/>
    </row>
    <row r="699" spans="1:20" x14ac:dyDescent="0.25">
      <c r="A699" s="38">
        <v>42</v>
      </c>
      <c r="B699" s="38">
        <v>4</v>
      </c>
      <c r="C699" s="38">
        <v>36</v>
      </c>
      <c r="D699" s="38">
        <v>51</v>
      </c>
      <c r="E699" s="38" t="s">
        <v>173</v>
      </c>
      <c r="F699" s="9" t="s">
        <v>201</v>
      </c>
      <c r="G699" s="10" t="s">
        <v>1221</v>
      </c>
      <c r="H699" s="10" t="s">
        <v>1253</v>
      </c>
      <c r="I699" s="38">
        <v>8</v>
      </c>
      <c r="J699" s="38">
        <v>28</v>
      </c>
      <c r="K699" s="40">
        <v>43374</v>
      </c>
      <c r="L699" s="40">
        <v>44286.498</v>
      </c>
      <c r="M699" s="41">
        <v>367606</v>
      </c>
      <c r="N699" s="41">
        <v>51369.203000000001</v>
      </c>
      <c r="O699" s="41">
        <v>0</v>
      </c>
      <c r="P699" s="41">
        <v>0</v>
      </c>
      <c r="Q699" s="42">
        <v>0</v>
      </c>
      <c r="R699" s="42">
        <v>0</v>
      </c>
      <c r="S699" s="39">
        <v>0</v>
      </c>
      <c r="T699" s="39"/>
    </row>
    <row r="700" spans="1:20" x14ac:dyDescent="0.25">
      <c r="A700" s="38">
        <v>42</v>
      </c>
      <c r="B700" s="38">
        <v>4</v>
      </c>
      <c r="C700" s="38">
        <v>39</v>
      </c>
      <c r="D700" s="38">
        <v>51</v>
      </c>
      <c r="E700" s="38" t="s">
        <v>173</v>
      </c>
      <c r="F700" s="9" t="s">
        <v>201</v>
      </c>
      <c r="G700" s="10" t="s">
        <v>1221</v>
      </c>
      <c r="H700" s="10" t="s">
        <v>1254</v>
      </c>
      <c r="I700" s="38">
        <v>8</v>
      </c>
      <c r="J700" s="38">
        <v>39</v>
      </c>
      <c r="K700" s="40">
        <v>43374</v>
      </c>
      <c r="L700" s="40">
        <v>44286.498</v>
      </c>
      <c r="M700" s="41">
        <v>451427</v>
      </c>
      <c r="N700" s="41">
        <v>104345.61199999999</v>
      </c>
      <c r="O700" s="41">
        <v>1E-3</v>
      </c>
      <c r="P700" s="41">
        <v>0</v>
      </c>
      <c r="Q700" s="42">
        <v>0</v>
      </c>
      <c r="R700" s="42">
        <v>0</v>
      </c>
      <c r="S700" s="39">
        <v>0</v>
      </c>
      <c r="T700" s="39"/>
    </row>
    <row r="701" spans="1:20" ht="40.5" x14ac:dyDescent="0.25">
      <c r="A701" s="38">
        <v>42</v>
      </c>
      <c r="B701" s="38">
        <v>4</v>
      </c>
      <c r="C701" s="38">
        <v>24</v>
      </c>
      <c r="D701" s="38">
        <v>51</v>
      </c>
      <c r="E701" s="38" t="s">
        <v>315</v>
      </c>
      <c r="F701" s="9" t="s">
        <v>337</v>
      </c>
      <c r="G701" s="10" t="s">
        <v>552</v>
      </c>
      <c r="H701" s="10" t="s">
        <v>1245</v>
      </c>
      <c r="I701" s="38">
        <v>8</v>
      </c>
      <c r="J701" s="38">
        <v>46</v>
      </c>
      <c r="K701" s="40">
        <v>43313</v>
      </c>
      <c r="L701" s="40">
        <v>44042.998399999997</v>
      </c>
      <c r="M701" s="41">
        <v>1625401</v>
      </c>
      <c r="N701" s="41">
        <v>31926.344000000001</v>
      </c>
      <c r="O701" s="41">
        <v>0</v>
      </c>
      <c r="P701" s="41">
        <v>0</v>
      </c>
      <c r="Q701" s="42">
        <v>0</v>
      </c>
      <c r="R701" s="42">
        <v>0</v>
      </c>
      <c r="S701" s="39">
        <v>1</v>
      </c>
      <c r="T701" s="39"/>
    </row>
    <row r="702" spans="1:20" ht="27" x14ac:dyDescent="0.25">
      <c r="A702" s="38">
        <v>42</v>
      </c>
      <c r="B702" s="38">
        <v>4</v>
      </c>
      <c r="C702" s="38">
        <v>25</v>
      </c>
      <c r="D702" s="38">
        <v>51</v>
      </c>
      <c r="E702" s="38" t="s">
        <v>390</v>
      </c>
      <c r="F702" s="9" t="s">
        <v>154</v>
      </c>
      <c r="G702" s="10" t="s">
        <v>1246</v>
      </c>
      <c r="H702" s="10" t="s">
        <v>1247</v>
      </c>
      <c r="I702" s="38">
        <v>8</v>
      </c>
      <c r="J702" s="38">
        <v>17</v>
      </c>
      <c r="K702" s="40">
        <v>43313</v>
      </c>
      <c r="L702" s="40">
        <v>44042.998399999997</v>
      </c>
      <c r="M702" s="41">
        <v>1400130</v>
      </c>
      <c r="N702" s="41">
        <v>19155.807000000001</v>
      </c>
      <c r="O702" s="41">
        <v>0</v>
      </c>
      <c r="P702" s="41">
        <v>0</v>
      </c>
      <c r="Q702" s="42">
        <v>0</v>
      </c>
      <c r="R702" s="42">
        <v>0</v>
      </c>
      <c r="S702" s="39">
        <v>1</v>
      </c>
      <c r="T702" s="39"/>
    </row>
    <row r="703" spans="1:20" x14ac:dyDescent="0.25">
      <c r="A703" s="38">
        <v>42</v>
      </c>
      <c r="B703" s="38">
        <v>4</v>
      </c>
      <c r="C703" s="38">
        <v>11</v>
      </c>
      <c r="D703" s="38">
        <v>51</v>
      </c>
      <c r="E703" s="38" t="s">
        <v>5</v>
      </c>
      <c r="F703" s="9" t="s">
        <v>33</v>
      </c>
      <c r="G703" s="10" t="s">
        <v>1206</v>
      </c>
      <c r="H703" s="10" t="s">
        <v>1234</v>
      </c>
      <c r="I703" s="38">
        <v>8</v>
      </c>
      <c r="J703" s="38">
        <v>57</v>
      </c>
      <c r="K703" s="40">
        <v>43252</v>
      </c>
      <c r="L703" s="40">
        <v>44164.498</v>
      </c>
      <c r="M703" s="41">
        <v>2149616</v>
      </c>
      <c r="N703" s="41">
        <v>31926.344000000001</v>
      </c>
      <c r="O703" s="41">
        <v>0</v>
      </c>
      <c r="P703" s="41">
        <v>0</v>
      </c>
      <c r="Q703" s="42">
        <v>0</v>
      </c>
      <c r="R703" s="42">
        <v>0</v>
      </c>
      <c r="S703" s="39">
        <v>2</v>
      </c>
      <c r="T703" s="39"/>
    </row>
    <row r="704" spans="1:20" ht="15" x14ac:dyDescent="0.3">
      <c r="G704" s="49" t="s">
        <v>1255</v>
      </c>
      <c r="M704" s="43">
        <f>SUM(M681:M703)</f>
        <v>28893229.75</v>
      </c>
      <c r="N704" s="43">
        <f t="shared" ref="N704:P704" si="48">SUM(N681:N703)</f>
        <v>1491100.9709999999</v>
      </c>
      <c r="O704" s="43">
        <f t="shared" si="48"/>
        <v>7254.9160000000002</v>
      </c>
      <c r="P704" s="43">
        <f t="shared" si="48"/>
        <v>3627.453</v>
      </c>
    </row>
    <row r="705" spans="1:20" x14ac:dyDescent="0.25">
      <c r="G705" s="50"/>
    </row>
    <row r="706" spans="1:20" ht="15" x14ac:dyDescent="0.3">
      <c r="G706" s="49" t="s">
        <v>1256</v>
      </c>
    </row>
    <row r="707" spans="1:20" x14ac:dyDescent="0.25">
      <c r="A707" s="38">
        <v>42</v>
      </c>
      <c r="B707" s="38">
        <v>5</v>
      </c>
      <c r="C707" s="38">
        <v>1</v>
      </c>
      <c r="D707" s="38">
        <v>51</v>
      </c>
      <c r="E707" s="38" t="s">
        <v>5</v>
      </c>
      <c r="F707" s="9" t="s">
        <v>6</v>
      </c>
      <c r="G707" s="10" t="s">
        <v>81</v>
      </c>
      <c r="H707" s="10" t="s">
        <v>1257</v>
      </c>
      <c r="I707" s="38">
        <v>8</v>
      </c>
      <c r="J707" s="38">
        <v>15</v>
      </c>
      <c r="K707" s="40">
        <v>43374</v>
      </c>
      <c r="L707" s="40">
        <v>44286.498</v>
      </c>
      <c r="M707" s="41">
        <v>731250</v>
      </c>
      <c r="N707" s="41">
        <v>61106.67</v>
      </c>
      <c r="O707" s="41">
        <v>1E-3</v>
      </c>
      <c r="P707" s="41">
        <v>0</v>
      </c>
      <c r="Q707" s="42">
        <v>0</v>
      </c>
      <c r="R707" s="42">
        <v>0</v>
      </c>
      <c r="S707" s="39">
        <v>0</v>
      </c>
      <c r="T707" s="39"/>
    </row>
    <row r="708" spans="1:20" x14ac:dyDescent="0.25">
      <c r="A708" s="38">
        <v>42</v>
      </c>
      <c r="B708" s="38">
        <v>5</v>
      </c>
      <c r="C708" s="38">
        <v>2</v>
      </c>
      <c r="D708" s="38">
        <v>51</v>
      </c>
      <c r="E708" s="38" t="s">
        <v>5</v>
      </c>
      <c r="F708" s="9" t="s">
        <v>6</v>
      </c>
      <c r="G708" s="10" t="s">
        <v>81</v>
      </c>
      <c r="H708" s="10" t="s">
        <v>1258</v>
      </c>
      <c r="I708" s="38">
        <v>8</v>
      </c>
      <c r="J708" s="38">
        <v>22</v>
      </c>
      <c r="K708" s="40">
        <v>43374</v>
      </c>
      <c r="L708" s="40">
        <v>44286.498</v>
      </c>
      <c r="M708" s="41">
        <v>1072500</v>
      </c>
      <c r="N708" s="41">
        <v>84695.384000000005</v>
      </c>
      <c r="O708" s="41">
        <v>1E-3</v>
      </c>
      <c r="P708" s="41">
        <v>0</v>
      </c>
      <c r="Q708" s="42">
        <v>0</v>
      </c>
      <c r="R708" s="42">
        <v>0</v>
      </c>
      <c r="S708" s="39">
        <v>0</v>
      </c>
      <c r="T708" s="39"/>
    </row>
    <row r="709" spans="1:20" x14ac:dyDescent="0.25">
      <c r="A709" s="38">
        <v>42</v>
      </c>
      <c r="B709" s="38">
        <v>5</v>
      </c>
      <c r="C709" s="38">
        <v>3</v>
      </c>
      <c r="D709" s="38">
        <v>51</v>
      </c>
      <c r="E709" s="38" t="s">
        <v>133</v>
      </c>
      <c r="F709" s="9" t="s">
        <v>6</v>
      </c>
      <c r="G709" s="10" t="s">
        <v>168</v>
      </c>
      <c r="H709" s="38" t="s">
        <v>13</v>
      </c>
      <c r="I709" s="38">
        <v>8</v>
      </c>
      <c r="J709" s="38">
        <v>10</v>
      </c>
      <c r="K709" s="40">
        <v>43374</v>
      </c>
      <c r="L709" s="40">
        <v>44286.498</v>
      </c>
      <c r="M709" s="41">
        <v>315000</v>
      </c>
      <c r="N709" s="41">
        <v>275185.41399999999</v>
      </c>
      <c r="O709" s="41">
        <v>0</v>
      </c>
      <c r="P709" s="41">
        <v>0</v>
      </c>
      <c r="Q709" s="42">
        <v>0</v>
      </c>
      <c r="R709" s="42">
        <v>0</v>
      </c>
      <c r="S709" s="39">
        <v>0</v>
      </c>
      <c r="T709" s="39"/>
    </row>
    <row r="710" spans="1:20" x14ac:dyDescent="0.25">
      <c r="A710" s="38">
        <v>42</v>
      </c>
      <c r="B710" s="38">
        <v>5</v>
      </c>
      <c r="C710" s="38">
        <v>4</v>
      </c>
      <c r="D710" s="38">
        <v>51</v>
      </c>
      <c r="E710" s="38" t="s">
        <v>133</v>
      </c>
      <c r="F710" s="9" t="s">
        <v>6</v>
      </c>
      <c r="G710" s="10" t="s">
        <v>169</v>
      </c>
      <c r="H710" s="38" t="s">
        <v>13</v>
      </c>
      <c r="I710" s="38">
        <v>8</v>
      </c>
      <c r="J710" s="38">
        <v>11</v>
      </c>
      <c r="K710" s="40">
        <v>43374</v>
      </c>
      <c r="L710" s="40">
        <v>44286.498</v>
      </c>
      <c r="M710" s="41">
        <v>346500</v>
      </c>
      <c r="N710" s="41">
        <v>14820.545</v>
      </c>
      <c r="O710" s="41">
        <v>0</v>
      </c>
      <c r="P710" s="41">
        <v>0</v>
      </c>
      <c r="Q710" s="42">
        <v>0</v>
      </c>
      <c r="R710" s="42">
        <v>0</v>
      </c>
      <c r="S710" s="39">
        <v>0</v>
      </c>
      <c r="T710" s="39"/>
    </row>
    <row r="711" spans="1:20" x14ac:dyDescent="0.25">
      <c r="A711" s="38">
        <v>42</v>
      </c>
      <c r="B711" s="38">
        <v>5</v>
      </c>
      <c r="C711" s="38">
        <v>11</v>
      </c>
      <c r="D711" s="38">
        <v>51</v>
      </c>
      <c r="E711" s="38" t="s">
        <v>207</v>
      </c>
      <c r="F711" s="9" t="s">
        <v>58</v>
      </c>
      <c r="G711" s="10" t="s">
        <v>234</v>
      </c>
      <c r="H711" s="38" t="s">
        <v>1343</v>
      </c>
      <c r="I711" s="38">
        <v>8</v>
      </c>
      <c r="J711" s="38">
        <v>3</v>
      </c>
      <c r="K711" s="40">
        <v>43374</v>
      </c>
      <c r="L711" s="40">
        <v>44103.998399999997</v>
      </c>
      <c r="M711" s="41">
        <v>1000000</v>
      </c>
      <c r="N711" s="41">
        <v>127705.378</v>
      </c>
      <c r="O711" s="41">
        <v>1E-3</v>
      </c>
      <c r="P711" s="41">
        <v>0</v>
      </c>
      <c r="Q711" s="42">
        <v>0</v>
      </c>
      <c r="R711" s="42">
        <v>0</v>
      </c>
      <c r="S711" s="39">
        <v>0</v>
      </c>
      <c r="T711" s="39"/>
    </row>
    <row r="712" spans="1:20" x14ac:dyDescent="0.25">
      <c r="A712" s="38">
        <v>42</v>
      </c>
      <c r="B712" s="38">
        <v>5</v>
      </c>
      <c r="C712" s="38">
        <v>10</v>
      </c>
      <c r="D712" s="38">
        <v>51</v>
      </c>
      <c r="E712" s="38" t="s">
        <v>115</v>
      </c>
      <c r="F712" s="9" t="s">
        <v>116</v>
      </c>
      <c r="G712" s="10" t="s">
        <v>1259</v>
      </c>
      <c r="H712" s="10" t="s">
        <v>1260</v>
      </c>
      <c r="I712" s="38">
        <v>8</v>
      </c>
      <c r="J712" s="38">
        <v>6</v>
      </c>
      <c r="K712" s="40">
        <v>43313</v>
      </c>
      <c r="L712" s="40">
        <v>43677.999199999998</v>
      </c>
      <c r="M712" s="41">
        <v>116880</v>
      </c>
      <c r="N712" s="41">
        <v>18101.256000000001</v>
      </c>
      <c r="O712" s="41">
        <v>0</v>
      </c>
      <c r="P712" s="41">
        <v>0</v>
      </c>
      <c r="Q712" s="42">
        <v>0</v>
      </c>
      <c r="R712" s="42">
        <v>0</v>
      </c>
      <c r="S712" s="39">
        <v>1</v>
      </c>
      <c r="T712" s="39"/>
    </row>
    <row r="713" spans="1:20" ht="15" x14ac:dyDescent="0.3">
      <c r="G713" s="49" t="s">
        <v>1261</v>
      </c>
      <c r="M713" s="43">
        <f>SUM(M707:M712)</f>
        <v>3582130</v>
      </c>
      <c r="N713" s="43">
        <f t="shared" ref="N713:P713" si="49">SUM(N707:N712)</f>
        <v>581614.647</v>
      </c>
      <c r="O713" s="43">
        <f t="shared" si="49"/>
        <v>3.0000000000000001E-3</v>
      </c>
      <c r="P713" s="43">
        <f t="shared" si="49"/>
        <v>0</v>
      </c>
    </row>
    <row r="714" spans="1:20" x14ac:dyDescent="0.25">
      <c r="G714" s="50"/>
    </row>
    <row r="715" spans="1:20" ht="15" x14ac:dyDescent="0.3">
      <c r="G715" s="49" t="s">
        <v>1262</v>
      </c>
    </row>
    <row r="716" spans="1:20" x14ac:dyDescent="0.25">
      <c r="A716" s="38">
        <v>42</v>
      </c>
      <c r="B716" s="38">
        <v>6</v>
      </c>
      <c r="C716" s="38">
        <v>1</v>
      </c>
      <c r="D716" s="38">
        <v>51</v>
      </c>
      <c r="E716" s="38" t="s">
        <v>556</v>
      </c>
      <c r="F716" s="9" t="s">
        <v>154</v>
      </c>
      <c r="G716" s="10" t="s">
        <v>1246</v>
      </c>
      <c r="H716" s="10" t="s">
        <v>585</v>
      </c>
      <c r="I716" s="38">
        <v>8</v>
      </c>
      <c r="J716" s="38">
        <v>26</v>
      </c>
      <c r="K716" s="40">
        <v>43374</v>
      </c>
      <c r="L716" s="40">
        <v>44286.498</v>
      </c>
      <c r="M716" s="41">
        <v>1335600</v>
      </c>
      <c r="N716" s="41">
        <v>9577.9030000000002</v>
      </c>
      <c r="O716" s="41">
        <v>0</v>
      </c>
      <c r="P716" s="41">
        <v>0</v>
      </c>
      <c r="Q716" s="42">
        <v>0</v>
      </c>
      <c r="R716" s="42">
        <v>0</v>
      </c>
      <c r="S716" s="39">
        <v>0</v>
      </c>
      <c r="T716" s="39"/>
    </row>
    <row r="717" spans="1:20" x14ac:dyDescent="0.25">
      <c r="A717" s="38">
        <v>42</v>
      </c>
      <c r="B717" s="38">
        <v>6</v>
      </c>
      <c r="C717" s="38">
        <v>2</v>
      </c>
      <c r="D717" s="38">
        <v>51</v>
      </c>
      <c r="E717" s="38" t="s">
        <v>530</v>
      </c>
      <c r="F717" s="9" t="s">
        <v>267</v>
      </c>
      <c r="G717" s="10" t="s">
        <v>552</v>
      </c>
      <c r="H717" s="10" t="s">
        <v>1263</v>
      </c>
      <c r="I717" s="38">
        <v>8</v>
      </c>
      <c r="J717" s="38">
        <v>42</v>
      </c>
      <c r="K717" s="40">
        <v>43374</v>
      </c>
      <c r="L717" s="40">
        <v>44286.498</v>
      </c>
      <c r="M717" s="41">
        <v>1335000</v>
      </c>
      <c r="N717" s="41">
        <v>20249.955000000002</v>
      </c>
      <c r="O717" s="41">
        <v>9297.5709999999999</v>
      </c>
      <c r="P717" s="41">
        <v>9297.57</v>
      </c>
      <c r="Q717" s="42">
        <v>0</v>
      </c>
      <c r="R717" s="42">
        <v>0</v>
      </c>
      <c r="S717" s="39">
        <v>0</v>
      </c>
      <c r="T717" s="39"/>
    </row>
    <row r="718" spans="1:20" x14ac:dyDescent="0.25">
      <c r="A718" s="38">
        <v>42</v>
      </c>
      <c r="B718" s="38">
        <v>6</v>
      </c>
      <c r="C718" s="38">
        <v>3</v>
      </c>
      <c r="D718" s="38">
        <v>51</v>
      </c>
      <c r="E718" s="38" t="s">
        <v>530</v>
      </c>
      <c r="F718" s="9" t="s">
        <v>267</v>
      </c>
      <c r="G718" s="10" t="s">
        <v>552</v>
      </c>
      <c r="H718" s="10" t="s">
        <v>1264</v>
      </c>
      <c r="I718" s="38">
        <v>8</v>
      </c>
      <c r="J718" s="38">
        <v>40</v>
      </c>
      <c r="K718" s="40">
        <v>43374</v>
      </c>
      <c r="L718" s="40">
        <v>44286.498</v>
      </c>
      <c r="M718" s="41">
        <v>1335000</v>
      </c>
      <c r="N718" s="41">
        <v>12030.856</v>
      </c>
      <c r="O718" s="41">
        <v>0</v>
      </c>
      <c r="P718" s="41">
        <v>0</v>
      </c>
      <c r="Q718" s="42">
        <v>0</v>
      </c>
      <c r="R718" s="42">
        <v>0</v>
      </c>
      <c r="S718" s="39">
        <v>0</v>
      </c>
      <c r="T718" s="39"/>
    </row>
    <row r="719" spans="1:20" ht="15" x14ac:dyDescent="0.3">
      <c r="G719" s="49" t="s">
        <v>1265</v>
      </c>
      <c r="M719" s="43">
        <f>SUM(M716:M718)</f>
        <v>4005600</v>
      </c>
      <c r="N719" s="43">
        <f t="shared" ref="N719:P719" si="50">SUM(N716:N718)</f>
        <v>41858.714</v>
      </c>
      <c r="O719" s="43">
        <f t="shared" si="50"/>
        <v>9297.5709999999999</v>
      </c>
      <c r="P719" s="43">
        <f t="shared" si="50"/>
        <v>9297.57</v>
      </c>
    </row>
    <row r="720" spans="1:20" x14ac:dyDescent="0.25">
      <c r="G720" s="50"/>
    </row>
    <row r="721" spans="1:20" ht="15" x14ac:dyDescent="0.3">
      <c r="G721" s="49" t="s">
        <v>1266</v>
      </c>
    </row>
    <row r="722" spans="1:20" x14ac:dyDescent="0.25">
      <c r="A722" s="38">
        <v>42</v>
      </c>
      <c r="B722" s="38">
        <v>7</v>
      </c>
      <c r="C722" s="38">
        <v>3</v>
      </c>
      <c r="D722" s="38">
        <v>51</v>
      </c>
      <c r="E722" s="38" t="s">
        <v>590</v>
      </c>
      <c r="F722" s="9" t="s">
        <v>33</v>
      </c>
      <c r="G722" s="10" t="s">
        <v>1267</v>
      </c>
      <c r="H722" s="38" t="s">
        <v>13</v>
      </c>
      <c r="I722" s="38">
        <v>8</v>
      </c>
      <c r="J722" s="38"/>
      <c r="K722" s="40">
        <v>43374</v>
      </c>
      <c r="L722" s="40">
        <v>43738.999199999998</v>
      </c>
      <c r="M722" s="41">
        <v>200000</v>
      </c>
      <c r="N722" s="41">
        <v>14025.361999999999</v>
      </c>
      <c r="O722" s="41">
        <v>0</v>
      </c>
      <c r="P722" s="41">
        <v>0</v>
      </c>
      <c r="Q722" s="42">
        <v>0</v>
      </c>
      <c r="R722" s="42">
        <v>0</v>
      </c>
      <c r="S722" s="39">
        <v>0</v>
      </c>
      <c r="T722" s="39"/>
    </row>
    <row r="723" spans="1:20" x14ac:dyDescent="0.25">
      <c r="A723" s="38">
        <v>42</v>
      </c>
      <c r="B723" s="38">
        <v>7</v>
      </c>
      <c r="C723" s="38">
        <v>4</v>
      </c>
      <c r="D723" s="38">
        <v>51</v>
      </c>
      <c r="E723" s="38" t="s">
        <v>590</v>
      </c>
      <c r="F723" s="9" t="s">
        <v>33</v>
      </c>
      <c r="G723" s="10" t="s">
        <v>608</v>
      </c>
      <c r="H723" s="38" t="s">
        <v>13</v>
      </c>
      <c r="I723" s="38">
        <v>8</v>
      </c>
      <c r="J723" s="38"/>
      <c r="K723" s="40">
        <v>43374</v>
      </c>
      <c r="L723" s="40">
        <v>43738.999199999998</v>
      </c>
      <c r="M723" s="41">
        <v>150000</v>
      </c>
      <c r="N723" s="41">
        <v>26063.24</v>
      </c>
      <c r="O723" s="41">
        <v>0</v>
      </c>
      <c r="P723" s="41">
        <v>0</v>
      </c>
      <c r="Q723" s="42">
        <v>0</v>
      </c>
      <c r="R723" s="42">
        <v>0</v>
      </c>
      <c r="S723" s="39">
        <v>0</v>
      </c>
      <c r="T723" s="39"/>
    </row>
    <row r="724" spans="1:20" ht="15" x14ac:dyDescent="0.3">
      <c r="G724" s="49" t="s">
        <v>1268</v>
      </c>
      <c r="M724" s="43">
        <f>SUM(M722:M723)</f>
        <v>350000</v>
      </c>
      <c r="N724" s="43">
        <f t="shared" ref="N724:P724" si="51">SUM(N722:N723)</f>
        <v>40088.601999999999</v>
      </c>
      <c r="O724" s="43">
        <f t="shared" si="51"/>
        <v>0</v>
      </c>
      <c r="P724" s="43">
        <f t="shared" si="51"/>
        <v>0</v>
      </c>
    </row>
    <row r="725" spans="1:20" x14ac:dyDescent="0.25">
      <c r="G725" s="50"/>
    </row>
    <row r="726" spans="1:20" ht="15" x14ac:dyDescent="0.3">
      <c r="G726" s="49" t="s">
        <v>1269</v>
      </c>
    </row>
    <row r="727" spans="1:20" ht="27" x14ac:dyDescent="0.25">
      <c r="A727" s="38">
        <v>42</v>
      </c>
      <c r="B727" s="38">
        <v>8</v>
      </c>
      <c r="C727" s="38">
        <v>1</v>
      </c>
      <c r="D727" s="38">
        <v>51</v>
      </c>
      <c r="E727" s="38" t="s">
        <v>449</v>
      </c>
      <c r="F727" s="9" t="s">
        <v>480</v>
      </c>
      <c r="G727" s="10" t="s">
        <v>1270</v>
      </c>
      <c r="H727" s="10" t="s">
        <v>1271</v>
      </c>
      <c r="I727" s="38">
        <v>8</v>
      </c>
      <c r="J727" s="38">
        <v>36</v>
      </c>
      <c r="K727" s="40">
        <v>42116</v>
      </c>
      <c r="L727" s="40">
        <v>43575.996799999994</v>
      </c>
      <c r="M727" s="41">
        <v>1026530</v>
      </c>
      <c r="N727" s="41">
        <v>102888.005</v>
      </c>
      <c r="O727" s="41">
        <v>170192.36900000001</v>
      </c>
      <c r="P727" s="41">
        <v>169253.39199999999</v>
      </c>
      <c r="Q727" s="42">
        <v>0.17956903354017906</v>
      </c>
      <c r="R727" s="42">
        <v>0.33856682220685219</v>
      </c>
      <c r="S727" s="39">
        <v>6</v>
      </c>
      <c r="T727" s="39"/>
    </row>
    <row r="728" spans="1:20" ht="15" x14ac:dyDescent="0.3">
      <c r="G728" s="49" t="s">
        <v>1272</v>
      </c>
      <c r="M728" s="43">
        <f>SUM(M727)</f>
        <v>1026530</v>
      </c>
      <c r="N728" s="43">
        <f t="shared" ref="N728:P728" si="52">SUM(N727)</f>
        <v>102888.005</v>
      </c>
      <c r="O728" s="43">
        <f t="shared" si="52"/>
        <v>170192.36900000001</v>
      </c>
      <c r="P728" s="43">
        <f t="shared" si="52"/>
        <v>169253.39199999999</v>
      </c>
    </row>
    <row r="729" spans="1:20" ht="15" x14ac:dyDescent="0.3">
      <c r="G729" s="49" t="s">
        <v>1273</v>
      </c>
      <c r="M729" s="43">
        <f>+M728+M724+M719+M713+M704+M678</f>
        <v>58120084.25</v>
      </c>
      <c r="N729" s="43">
        <f t="shared" ref="N729:P729" si="53">+N728+N724+N719+N713+N704+N678</f>
        <v>3294921.6029999997</v>
      </c>
      <c r="O729" s="43">
        <f t="shared" si="53"/>
        <v>356133.81699999998</v>
      </c>
      <c r="P729" s="43">
        <f t="shared" si="53"/>
        <v>347858.04200000002</v>
      </c>
    </row>
    <row r="730" spans="1:20" ht="15" x14ac:dyDescent="0.3">
      <c r="G730" s="49"/>
    </row>
    <row r="731" spans="1:20" ht="30" x14ac:dyDescent="0.3">
      <c r="G731" s="49" t="s">
        <v>1274</v>
      </c>
    </row>
    <row r="732" spans="1:20" ht="15" x14ac:dyDescent="0.3">
      <c r="G732" s="49" t="s">
        <v>1275</v>
      </c>
    </row>
    <row r="733" spans="1:20" x14ac:dyDescent="0.25">
      <c r="A733" s="38">
        <v>43</v>
      </c>
      <c r="B733" s="38">
        <v>2</v>
      </c>
      <c r="C733" s="38">
        <v>7</v>
      </c>
      <c r="D733" s="38">
        <v>51</v>
      </c>
      <c r="E733" s="38" t="s">
        <v>667</v>
      </c>
      <c r="F733" s="9" t="s">
        <v>6</v>
      </c>
      <c r="G733" s="10" t="s">
        <v>684</v>
      </c>
      <c r="H733" s="10" t="s">
        <v>685</v>
      </c>
      <c r="I733" s="38">
        <v>8</v>
      </c>
      <c r="J733" s="38">
        <v>95</v>
      </c>
      <c r="K733" s="40">
        <v>43374</v>
      </c>
      <c r="L733" s="40">
        <v>44103.998399999997</v>
      </c>
      <c r="M733" s="41">
        <v>427500</v>
      </c>
      <c r="N733" s="41">
        <v>12357.324000000001</v>
      </c>
      <c r="O733" s="41">
        <v>0</v>
      </c>
      <c r="P733" s="41">
        <v>0</v>
      </c>
      <c r="Q733" s="42">
        <v>0</v>
      </c>
      <c r="R733" s="42">
        <v>0</v>
      </c>
      <c r="S733" s="39">
        <v>0</v>
      </c>
      <c r="T733" s="39"/>
    </row>
    <row r="734" spans="1:20" x14ac:dyDescent="0.25">
      <c r="A734" s="38">
        <v>43</v>
      </c>
      <c r="B734" s="38">
        <v>2</v>
      </c>
      <c r="C734" s="38">
        <v>43</v>
      </c>
      <c r="D734" s="38">
        <v>51</v>
      </c>
      <c r="E734" s="38" t="s">
        <v>651</v>
      </c>
      <c r="F734" s="9" t="s">
        <v>120</v>
      </c>
      <c r="G734" s="10" t="s">
        <v>553</v>
      </c>
      <c r="H734" s="10" t="s">
        <v>664</v>
      </c>
      <c r="I734" s="38">
        <v>8</v>
      </c>
      <c r="J734" s="38">
        <v>69</v>
      </c>
      <c r="K734" s="40">
        <v>43374</v>
      </c>
      <c r="L734" s="40">
        <v>44103.998399999997</v>
      </c>
      <c r="M734" s="41">
        <v>331200</v>
      </c>
      <c r="N734" s="41">
        <v>3046.6019999999999</v>
      </c>
      <c r="O734" s="41">
        <v>0</v>
      </c>
      <c r="P734" s="41">
        <v>0</v>
      </c>
      <c r="Q734" s="42">
        <v>0</v>
      </c>
      <c r="R734" s="42">
        <v>0</v>
      </c>
      <c r="S734" s="39">
        <v>0</v>
      </c>
      <c r="T734" s="39"/>
    </row>
    <row r="735" spans="1:20" x14ac:dyDescent="0.25">
      <c r="A735" s="38">
        <v>43</v>
      </c>
      <c r="B735" s="38">
        <v>2</v>
      </c>
      <c r="C735" s="38">
        <v>76</v>
      </c>
      <c r="D735" s="38">
        <v>51</v>
      </c>
      <c r="E735" s="38" t="s">
        <v>556</v>
      </c>
      <c r="F735" s="9" t="s">
        <v>154</v>
      </c>
      <c r="G735" s="10" t="s">
        <v>586</v>
      </c>
      <c r="H735" s="10" t="s">
        <v>587</v>
      </c>
      <c r="I735" s="38">
        <v>8</v>
      </c>
      <c r="J735" s="38">
        <v>45</v>
      </c>
      <c r="K735" s="40">
        <v>43374</v>
      </c>
      <c r="L735" s="40">
        <v>44103.998399999997</v>
      </c>
      <c r="M735" s="41">
        <v>405000</v>
      </c>
      <c r="N735" s="41">
        <v>3798.7820000000002</v>
      </c>
      <c r="O735" s="41">
        <v>0</v>
      </c>
      <c r="P735" s="41">
        <v>0</v>
      </c>
      <c r="Q735" s="42">
        <v>0</v>
      </c>
      <c r="R735" s="42">
        <v>0</v>
      </c>
      <c r="S735" s="39">
        <v>0</v>
      </c>
      <c r="T735" s="39"/>
    </row>
    <row r="736" spans="1:20" x14ac:dyDescent="0.25">
      <c r="A736" s="38">
        <v>43</v>
      </c>
      <c r="B736" s="38">
        <v>2</v>
      </c>
      <c r="C736" s="38">
        <v>83</v>
      </c>
      <c r="D736" s="38">
        <v>51</v>
      </c>
      <c r="E736" s="38" t="s">
        <v>173</v>
      </c>
      <c r="F736" s="9" t="s">
        <v>174</v>
      </c>
      <c r="G736" s="10" t="s">
        <v>202</v>
      </c>
      <c r="H736" s="10" t="s">
        <v>203</v>
      </c>
      <c r="I736" s="38">
        <v>8</v>
      </c>
      <c r="J736" s="38">
        <v>57</v>
      </c>
      <c r="K736" s="40">
        <v>43374</v>
      </c>
      <c r="L736" s="40">
        <v>44103.998399999997</v>
      </c>
      <c r="M736" s="41">
        <v>1282500</v>
      </c>
      <c r="N736" s="41">
        <v>18384.228999999999</v>
      </c>
      <c r="O736" s="41">
        <v>1E-3</v>
      </c>
      <c r="P736" s="41">
        <v>0</v>
      </c>
      <c r="Q736" s="42">
        <v>0</v>
      </c>
      <c r="R736" s="42">
        <v>0</v>
      </c>
      <c r="S736" s="39">
        <v>0</v>
      </c>
      <c r="T736" s="39"/>
    </row>
    <row r="737" spans="1:20" x14ac:dyDescent="0.25">
      <c r="A737" s="38">
        <v>43</v>
      </c>
      <c r="B737" s="38">
        <v>2</v>
      </c>
      <c r="C737" s="38">
        <v>84</v>
      </c>
      <c r="D737" s="38">
        <v>51</v>
      </c>
      <c r="E737" s="38" t="s">
        <v>173</v>
      </c>
      <c r="F737" s="9" t="s">
        <v>174</v>
      </c>
      <c r="G737" s="10" t="s">
        <v>202</v>
      </c>
      <c r="H737" s="10" t="s">
        <v>204</v>
      </c>
      <c r="I737" s="38">
        <v>8</v>
      </c>
      <c r="J737" s="38">
        <v>60</v>
      </c>
      <c r="K737" s="40">
        <v>43374</v>
      </c>
      <c r="L737" s="40">
        <v>44103.998399999997</v>
      </c>
      <c r="M737" s="41">
        <v>1350000</v>
      </c>
      <c r="N737" s="41">
        <v>18384.228999999999</v>
      </c>
      <c r="O737" s="41">
        <v>1E-3</v>
      </c>
      <c r="P737" s="41">
        <v>0</v>
      </c>
      <c r="Q737" s="42">
        <v>0</v>
      </c>
      <c r="R737" s="42">
        <v>0</v>
      </c>
      <c r="S737" s="39">
        <v>0</v>
      </c>
      <c r="T737" s="39"/>
    </row>
    <row r="738" spans="1:20" ht="27" x14ac:dyDescent="0.25">
      <c r="A738" s="38">
        <v>43</v>
      </c>
      <c r="B738" s="38">
        <v>2</v>
      </c>
      <c r="C738" s="38">
        <v>53</v>
      </c>
      <c r="D738" s="38">
        <v>51</v>
      </c>
      <c r="E738" s="38" t="s">
        <v>5</v>
      </c>
      <c r="F738" s="39" t="s">
        <v>14</v>
      </c>
      <c r="G738" s="38" t="s">
        <v>82</v>
      </c>
      <c r="H738" s="38" t="s">
        <v>1443</v>
      </c>
      <c r="I738" s="38">
        <v>8</v>
      </c>
      <c r="J738" s="38">
        <v>40</v>
      </c>
      <c r="K738" s="40">
        <v>43313</v>
      </c>
      <c r="L738" s="40">
        <v>44042.998399999997</v>
      </c>
      <c r="M738" s="41">
        <v>1401282</v>
      </c>
      <c r="N738" s="41">
        <v>0</v>
      </c>
      <c r="O738" s="41">
        <v>0</v>
      </c>
      <c r="P738" s="41">
        <v>0</v>
      </c>
      <c r="Q738" s="42">
        <v>0</v>
      </c>
      <c r="R738" s="42">
        <v>0</v>
      </c>
      <c r="S738" s="39">
        <v>1</v>
      </c>
      <c r="T738" s="39"/>
    </row>
    <row r="739" spans="1:20" ht="30" x14ac:dyDescent="0.3">
      <c r="G739" s="49" t="s">
        <v>1276</v>
      </c>
      <c r="M739" s="43">
        <f>SUM(M733:M738)</f>
        <v>5197482</v>
      </c>
      <c r="N739" s="43">
        <f t="shared" ref="N739:P739" si="54">SUM(N733:N738)</f>
        <v>55971.165999999997</v>
      </c>
      <c r="O739" s="43">
        <f t="shared" si="54"/>
        <v>2E-3</v>
      </c>
      <c r="P739" s="43">
        <f t="shared" si="54"/>
        <v>0</v>
      </c>
    </row>
    <row r="740" spans="1:20" ht="30" x14ac:dyDescent="0.3">
      <c r="G740" s="49" t="s">
        <v>1277</v>
      </c>
      <c r="M740" s="43">
        <f>+M739</f>
        <v>5197482</v>
      </c>
      <c r="N740" s="43">
        <f t="shared" ref="N740:P740" si="55">+N739</f>
        <v>55971.165999999997</v>
      </c>
      <c r="O740" s="43">
        <f t="shared" si="55"/>
        <v>2E-3</v>
      </c>
      <c r="P740" s="43">
        <f t="shared" si="55"/>
        <v>0</v>
      </c>
    </row>
    <row r="741" spans="1:20" ht="15" x14ac:dyDescent="0.3">
      <c r="G741" s="49"/>
    </row>
    <row r="742" spans="1:20" ht="30" x14ac:dyDescent="0.3">
      <c r="G742" s="49" t="s">
        <v>1278</v>
      </c>
    </row>
    <row r="743" spans="1:20" ht="15" x14ac:dyDescent="0.3">
      <c r="G743" s="49" t="s">
        <v>1279</v>
      </c>
    </row>
    <row r="744" spans="1:20" x14ac:dyDescent="0.25">
      <c r="A744" s="38">
        <v>44</v>
      </c>
      <c r="B744" s="38">
        <v>1</v>
      </c>
      <c r="C744" s="38">
        <v>1</v>
      </c>
      <c r="D744" s="38">
        <v>51</v>
      </c>
      <c r="E744" s="38" t="s">
        <v>5</v>
      </c>
      <c r="F744" s="9" t="s">
        <v>83</v>
      </c>
      <c r="G744" s="10" t="s">
        <v>84</v>
      </c>
      <c r="H744" s="10" t="s">
        <v>1280</v>
      </c>
      <c r="I744" s="38">
        <v>8</v>
      </c>
      <c r="J744" s="38">
        <v>69</v>
      </c>
      <c r="K744" s="40">
        <v>43374</v>
      </c>
      <c r="L744" s="40">
        <v>43738.999199999998</v>
      </c>
      <c r="M744" s="41">
        <v>724500</v>
      </c>
      <c r="N744" s="41">
        <v>15320.191000000001</v>
      </c>
      <c r="O744" s="41">
        <v>1E-3</v>
      </c>
      <c r="P744" s="41">
        <v>0</v>
      </c>
      <c r="Q744" s="42">
        <v>0</v>
      </c>
      <c r="R744" s="42">
        <v>0</v>
      </c>
      <c r="S744" s="39">
        <v>0</v>
      </c>
      <c r="T744" s="39"/>
    </row>
    <row r="745" spans="1:20" x14ac:dyDescent="0.25">
      <c r="A745" s="38">
        <v>44</v>
      </c>
      <c r="B745" s="38">
        <v>1</v>
      </c>
      <c r="C745" s="38">
        <v>2</v>
      </c>
      <c r="D745" s="38">
        <v>51</v>
      </c>
      <c r="E745" s="38" t="s">
        <v>5</v>
      </c>
      <c r="F745" s="9" t="s">
        <v>83</v>
      </c>
      <c r="G745" s="10" t="s">
        <v>84</v>
      </c>
      <c r="H745" s="10" t="s">
        <v>1281</v>
      </c>
      <c r="I745" s="38">
        <v>8</v>
      </c>
      <c r="J745" s="38">
        <v>91</v>
      </c>
      <c r="K745" s="40">
        <v>43374</v>
      </c>
      <c r="L745" s="40">
        <v>43738.999199999998</v>
      </c>
      <c r="M745" s="41">
        <v>955500</v>
      </c>
      <c r="N745" s="41">
        <v>15320.191000000001</v>
      </c>
      <c r="O745" s="41">
        <v>1E-3</v>
      </c>
      <c r="P745" s="41">
        <v>0</v>
      </c>
      <c r="Q745" s="42">
        <v>0</v>
      </c>
      <c r="R745" s="42">
        <v>0</v>
      </c>
      <c r="S745" s="39">
        <v>0</v>
      </c>
      <c r="T745" s="39"/>
    </row>
    <row r="746" spans="1:20" x14ac:dyDescent="0.25">
      <c r="A746" s="38">
        <v>44</v>
      </c>
      <c r="B746" s="38">
        <v>1</v>
      </c>
      <c r="C746" s="38">
        <v>3</v>
      </c>
      <c r="D746" s="38">
        <v>51</v>
      </c>
      <c r="E746" s="38" t="s">
        <v>622</v>
      </c>
      <c r="F746" s="9" t="s">
        <v>83</v>
      </c>
      <c r="G746" s="10" t="s">
        <v>84</v>
      </c>
      <c r="H746" s="10" t="s">
        <v>1282</v>
      </c>
      <c r="I746" s="38">
        <v>8</v>
      </c>
      <c r="J746" s="38">
        <v>41</v>
      </c>
      <c r="K746" s="40">
        <v>43374</v>
      </c>
      <c r="L746" s="40">
        <v>43738.999199999998</v>
      </c>
      <c r="M746" s="41">
        <v>430500</v>
      </c>
      <c r="N746" s="41">
        <v>15320.191000000001</v>
      </c>
      <c r="O746" s="41">
        <v>0</v>
      </c>
      <c r="P746" s="41">
        <v>0</v>
      </c>
      <c r="Q746" s="42">
        <v>0</v>
      </c>
      <c r="R746" s="42">
        <v>0</v>
      </c>
      <c r="S746" s="39">
        <v>0</v>
      </c>
      <c r="T746" s="39"/>
    </row>
    <row r="747" spans="1:20" x14ac:dyDescent="0.25">
      <c r="A747" s="38">
        <v>44</v>
      </c>
      <c r="B747" s="38">
        <v>1</v>
      </c>
      <c r="C747" s="38">
        <v>4</v>
      </c>
      <c r="D747" s="38">
        <v>51</v>
      </c>
      <c r="E747" s="38" t="s">
        <v>622</v>
      </c>
      <c r="F747" s="9" t="s">
        <v>83</v>
      </c>
      <c r="G747" s="10" t="s">
        <v>648</v>
      </c>
      <c r="H747" s="10" t="s">
        <v>1283</v>
      </c>
      <c r="I747" s="38">
        <v>8</v>
      </c>
      <c r="J747" s="38">
        <v>17</v>
      </c>
      <c r="K747" s="40">
        <v>43374</v>
      </c>
      <c r="L747" s="40">
        <v>43738.999199999998</v>
      </c>
      <c r="M747" s="41">
        <v>178500</v>
      </c>
      <c r="N747" s="41">
        <v>15320.191000000001</v>
      </c>
      <c r="O747" s="41">
        <v>0</v>
      </c>
      <c r="P747" s="41">
        <v>0</v>
      </c>
      <c r="Q747" s="42">
        <v>0</v>
      </c>
      <c r="R747" s="42">
        <v>0</v>
      </c>
      <c r="S747" s="39">
        <v>0</v>
      </c>
      <c r="T747" s="39"/>
    </row>
    <row r="748" spans="1:20" x14ac:dyDescent="0.25">
      <c r="A748" s="38">
        <v>44</v>
      </c>
      <c r="B748" s="38">
        <v>1</v>
      </c>
      <c r="C748" s="38">
        <v>11</v>
      </c>
      <c r="D748" s="38">
        <v>51</v>
      </c>
      <c r="E748" s="38" t="s">
        <v>281</v>
      </c>
      <c r="F748" s="9" t="s">
        <v>120</v>
      </c>
      <c r="G748" s="10" t="s">
        <v>313</v>
      </c>
      <c r="H748" s="10" t="s">
        <v>314</v>
      </c>
      <c r="I748" s="38">
        <v>8</v>
      </c>
      <c r="J748" s="38">
        <v>1</v>
      </c>
      <c r="K748" s="40">
        <v>43374</v>
      </c>
      <c r="L748" s="40">
        <v>43556.499600000003</v>
      </c>
      <c r="M748" s="41">
        <v>833</v>
      </c>
      <c r="N748" s="41">
        <v>110351.367</v>
      </c>
      <c r="O748" s="41">
        <v>1E-3</v>
      </c>
      <c r="P748" s="41">
        <v>0</v>
      </c>
      <c r="Q748" s="42">
        <v>0</v>
      </c>
      <c r="R748" s="42">
        <v>0</v>
      </c>
      <c r="S748" s="39">
        <v>0</v>
      </c>
      <c r="T748" s="39"/>
    </row>
    <row r="749" spans="1:20" x14ac:dyDescent="0.25">
      <c r="A749" s="38">
        <v>44</v>
      </c>
      <c r="B749" s="38">
        <v>1</v>
      </c>
      <c r="C749" s="38">
        <v>12</v>
      </c>
      <c r="D749" s="38">
        <v>51</v>
      </c>
      <c r="E749" s="38" t="s">
        <v>115</v>
      </c>
      <c r="F749" s="9" t="s">
        <v>120</v>
      </c>
      <c r="G749" s="10" t="s">
        <v>1284</v>
      </c>
      <c r="H749" s="10" t="s">
        <v>13</v>
      </c>
      <c r="I749" s="38">
        <v>8</v>
      </c>
      <c r="J749" s="38"/>
      <c r="K749" s="40">
        <v>43374</v>
      </c>
      <c r="L749" s="40">
        <v>43556.499600000003</v>
      </c>
      <c r="M749" s="41">
        <v>67500</v>
      </c>
      <c r="N749" s="41">
        <v>50634.722999999998</v>
      </c>
      <c r="O749" s="41">
        <v>0</v>
      </c>
      <c r="P749" s="41">
        <v>0</v>
      </c>
      <c r="Q749" s="42">
        <v>0</v>
      </c>
      <c r="R749" s="42">
        <v>0</v>
      </c>
      <c r="S749" s="39">
        <v>0</v>
      </c>
      <c r="T749" s="39"/>
    </row>
    <row r="750" spans="1:20" x14ac:dyDescent="0.25">
      <c r="A750" s="38">
        <v>44</v>
      </c>
      <c r="B750" s="38">
        <v>1</v>
      </c>
      <c r="C750" s="38">
        <v>13</v>
      </c>
      <c r="D750" s="38">
        <v>51</v>
      </c>
      <c r="E750" s="38" t="s">
        <v>115</v>
      </c>
      <c r="F750" s="9" t="s">
        <v>131</v>
      </c>
      <c r="G750" s="10" t="s">
        <v>132</v>
      </c>
      <c r="H750" s="10" t="s">
        <v>13</v>
      </c>
      <c r="I750" s="38">
        <v>8</v>
      </c>
      <c r="J750" s="38"/>
      <c r="K750" s="40">
        <v>43374</v>
      </c>
      <c r="L750" s="40">
        <v>43556.499600000003</v>
      </c>
      <c r="M750" s="41">
        <v>52500</v>
      </c>
      <c r="N750" s="41">
        <v>29091.495999999999</v>
      </c>
      <c r="O750" s="41">
        <v>0</v>
      </c>
      <c r="P750" s="41">
        <v>0</v>
      </c>
      <c r="Q750" s="42">
        <v>0</v>
      </c>
      <c r="R750" s="42">
        <v>0</v>
      </c>
      <c r="S750" s="39">
        <v>0</v>
      </c>
      <c r="T750" s="39"/>
    </row>
    <row r="751" spans="1:20" ht="15" x14ac:dyDescent="0.3">
      <c r="G751" s="49" t="s">
        <v>1285</v>
      </c>
      <c r="M751" s="43">
        <f>SUM(M744:M750)</f>
        <v>2409833</v>
      </c>
      <c r="N751" s="43">
        <f t="shared" ref="N751:P751" si="56">SUM(N744:N750)</f>
        <v>251358.34999999998</v>
      </c>
      <c r="O751" s="43">
        <f t="shared" si="56"/>
        <v>3.0000000000000001E-3</v>
      </c>
      <c r="P751" s="43">
        <f t="shared" si="56"/>
        <v>0</v>
      </c>
    </row>
    <row r="752" spans="1:20" x14ac:dyDescent="0.25">
      <c r="G752" s="50"/>
    </row>
    <row r="753" spans="1:20" ht="15" x14ac:dyDescent="0.3">
      <c r="G753" s="49" t="s">
        <v>1286</v>
      </c>
    </row>
    <row r="754" spans="1:20" x14ac:dyDescent="0.25">
      <c r="A754" s="38">
        <v>44</v>
      </c>
      <c r="B754" s="38">
        <v>2</v>
      </c>
      <c r="C754" s="38">
        <v>4</v>
      </c>
      <c r="D754" s="38">
        <v>51</v>
      </c>
      <c r="E754" s="38" t="s">
        <v>5</v>
      </c>
      <c r="F754" s="9" t="s">
        <v>21</v>
      </c>
      <c r="G754" s="10" t="s">
        <v>85</v>
      </c>
      <c r="H754" s="10" t="s">
        <v>86</v>
      </c>
      <c r="I754" s="38">
        <v>8</v>
      </c>
      <c r="J754" s="38">
        <v>9</v>
      </c>
      <c r="K754" s="40">
        <v>43374</v>
      </c>
      <c r="L754" s="40">
        <v>44103.998399999997</v>
      </c>
      <c r="M754" s="41">
        <v>750000</v>
      </c>
      <c r="N754" s="41">
        <v>383964.27100000001</v>
      </c>
      <c r="O754" s="41">
        <v>0</v>
      </c>
      <c r="P754" s="41">
        <v>0</v>
      </c>
      <c r="Q754" s="42">
        <v>0</v>
      </c>
      <c r="R754" s="42">
        <v>0</v>
      </c>
      <c r="S754" s="39">
        <v>0</v>
      </c>
      <c r="T754" s="39"/>
    </row>
    <row r="755" spans="1:20" x14ac:dyDescent="0.25">
      <c r="A755" s="38">
        <v>44</v>
      </c>
      <c r="B755" s="38">
        <v>2</v>
      </c>
      <c r="C755" s="38">
        <v>5</v>
      </c>
      <c r="D755" s="38">
        <v>51</v>
      </c>
      <c r="E755" s="38" t="s">
        <v>390</v>
      </c>
      <c r="F755" s="9" t="s">
        <v>33</v>
      </c>
      <c r="G755" s="10" t="s">
        <v>421</v>
      </c>
      <c r="H755" s="10" t="s">
        <v>422</v>
      </c>
      <c r="I755" s="38">
        <v>8</v>
      </c>
      <c r="J755" s="38">
        <v>6</v>
      </c>
      <c r="K755" s="40">
        <v>43374</v>
      </c>
      <c r="L755" s="40">
        <v>44103.998399999997</v>
      </c>
      <c r="M755" s="41">
        <v>375000</v>
      </c>
      <c r="N755" s="41">
        <v>49243.47</v>
      </c>
      <c r="O755" s="41">
        <v>0</v>
      </c>
      <c r="P755" s="41">
        <v>0</v>
      </c>
      <c r="Q755" s="42">
        <v>0</v>
      </c>
      <c r="R755" s="42">
        <v>0</v>
      </c>
      <c r="S755" s="39">
        <v>0</v>
      </c>
      <c r="T755" s="39"/>
    </row>
    <row r="756" spans="1:20" x14ac:dyDescent="0.25">
      <c r="A756" s="38">
        <v>44</v>
      </c>
      <c r="B756" s="38">
        <v>2</v>
      </c>
      <c r="C756" s="38">
        <v>7</v>
      </c>
      <c r="D756" s="38">
        <v>51</v>
      </c>
      <c r="E756" s="38" t="s">
        <v>173</v>
      </c>
      <c r="F756" s="9" t="s">
        <v>98</v>
      </c>
      <c r="G756" s="10" t="s">
        <v>1287</v>
      </c>
      <c r="H756" s="10" t="s">
        <v>1288</v>
      </c>
      <c r="I756" s="38">
        <v>8</v>
      </c>
      <c r="J756" s="38">
        <v>8</v>
      </c>
      <c r="K756" s="40">
        <v>43374</v>
      </c>
      <c r="L756" s="40">
        <v>44103.998399999997</v>
      </c>
      <c r="M756" s="41">
        <v>1500000</v>
      </c>
      <c r="N756" s="41">
        <v>10385.768</v>
      </c>
      <c r="O756" s="41">
        <v>0</v>
      </c>
      <c r="P756" s="41">
        <v>0</v>
      </c>
      <c r="Q756" s="42">
        <v>0</v>
      </c>
      <c r="R756" s="42">
        <v>0</v>
      </c>
      <c r="S756" s="39">
        <v>0</v>
      </c>
      <c r="T756" s="39"/>
    </row>
    <row r="757" spans="1:20" x14ac:dyDescent="0.25">
      <c r="A757" s="38">
        <v>44</v>
      </c>
      <c r="B757" s="38">
        <v>2</v>
      </c>
      <c r="C757" s="38">
        <v>8</v>
      </c>
      <c r="D757" s="38">
        <v>51</v>
      </c>
      <c r="E757" s="38" t="s">
        <v>173</v>
      </c>
      <c r="F757" s="9" t="s">
        <v>205</v>
      </c>
      <c r="G757" s="10" t="s">
        <v>1289</v>
      </c>
      <c r="H757" s="10" t="s">
        <v>951</v>
      </c>
      <c r="I757" s="38">
        <v>8</v>
      </c>
      <c r="J757" s="38">
        <v>10</v>
      </c>
      <c r="K757" s="40">
        <v>43374</v>
      </c>
      <c r="L757" s="40">
        <v>44103.998399999997</v>
      </c>
      <c r="M757" s="41">
        <v>3000000</v>
      </c>
      <c r="N757" s="41">
        <v>7660.0950000000003</v>
      </c>
      <c r="O757" s="41">
        <v>0</v>
      </c>
      <c r="P757" s="41">
        <v>0</v>
      </c>
      <c r="Q757" s="42">
        <v>0</v>
      </c>
      <c r="R757" s="42">
        <v>0</v>
      </c>
      <c r="S757" s="39">
        <v>0</v>
      </c>
      <c r="T757" s="39"/>
    </row>
    <row r="758" spans="1:20" x14ac:dyDescent="0.25">
      <c r="A758" s="38">
        <v>44</v>
      </c>
      <c r="B758" s="38">
        <v>2</v>
      </c>
      <c r="C758" s="38">
        <v>10</v>
      </c>
      <c r="D758" s="38">
        <v>51</v>
      </c>
      <c r="E758" s="38" t="s">
        <v>173</v>
      </c>
      <c r="F758" s="9" t="s">
        <v>199</v>
      </c>
      <c r="G758" s="10" t="s">
        <v>206</v>
      </c>
      <c r="H758" s="10" t="s">
        <v>1290</v>
      </c>
      <c r="I758" s="38">
        <v>8</v>
      </c>
      <c r="J758" s="38">
        <v>17</v>
      </c>
      <c r="K758" s="40">
        <v>43374</v>
      </c>
      <c r="L758" s="40">
        <v>44103.998399999997</v>
      </c>
      <c r="M758" s="41">
        <v>773500</v>
      </c>
      <c r="N758" s="41">
        <v>142202.01</v>
      </c>
      <c r="O758" s="41">
        <v>0</v>
      </c>
      <c r="P758" s="41">
        <v>0</v>
      </c>
      <c r="Q758" s="42">
        <v>0</v>
      </c>
      <c r="R758" s="42">
        <v>0</v>
      </c>
      <c r="S758" s="39">
        <v>0</v>
      </c>
      <c r="T758" s="39"/>
    </row>
    <row r="759" spans="1:20" x14ac:dyDescent="0.25">
      <c r="A759" s="38">
        <v>44</v>
      </c>
      <c r="B759" s="38">
        <v>2</v>
      </c>
      <c r="C759" s="38">
        <v>9</v>
      </c>
      <c r="D759" s="38">
        <v>51</v>
      </c>
      <c r="E759" s="38" t="s">
        <v>449</v>
      </c>
      <c r="F759" s="9" t="s">
        <v>154</v>
      </c>
      <c r="G759" s="10" t="s">
        <v>481</v>
      </c>
      <c r="H759" s="10" t="s">
        <v>481</v>
      </c>
      <c r="I759" s="38">
        <v>8</v>
      </c>
      <c r="J759" s="38">
        <v>5</v>
      </c>
      <c r="K759" s="40">
        <v>42845</v>
      </c>
      <c r="L759" s="40">
        <v>43574.998399999997</v>
      </c>
      <c r="M759" s="41">
        <v>922546</v>
      </c>
      <c r="N759" s="41">
        <v>76468.736999999994</v>
      </c>
      <c r="O759" s="41">
        <v>147022.26</v>
      </c>
      <c r="P759" s="41">
        <v>147022.25899999999</v>
      </c>
      <c r="Q759" s="42">
        <v>5.6378760517090745E-2</v>
      </c>
      <c r="R759" s="42">
        <v>5.6378760517090745E-2</v>
      </c>
      <c r="S759" s="39">
        <v>6</v>
      </c>
      <c r="T759" s="39"/>
    </row>
    <row r="760" spans="1:20" ht="30" x14ac:dyDescent="0.3">
      <c r="G760" s="49" t="s">
        <v>1291</v>
      </c>
      <c r="M760" s="43">
        <f>SUM(M754:M759)</f>
        <v>7321046</v>
      </c>
      <c r="N760" s="43">
        <f t="shared" ref="N760:P760" si="57">SUM(N754:N759)</f>
        <v>669924.35100000002</v>
      </c>
      <c r="O760" s="43">
        <f t="shared" si="57"/>
        <v>147022.26</v>
      </c>
      <c r="P760" s="43">
        <f t="shared" si="57"/>
        <v>147022.25899999999</v>
      </c>
    </row>
    <row r="761" spans="1:20" x14ac:dyDescent="0.25">
      <c r="G761" s="50"/>
    </row>
    <row r="762" spans="1:20" ht="15" x14ac:dyDescent="0.3">
      <c r="G762" s="49" t="s">
        <v>1292</v>
      </c>
    </row>
    <row r="763" spans="1:20" x14ac:dyDescent="0.25">
      <c r="A763" s="38">
        <v>44</v>
      </c>
      <c r="B763" s="38">
        <v>4</v>
      </c>
      <c r="C763" s="38">
        <v>1</v>
      </c>
      <c r="D763" s="38">
        <v>51</v>
      </c>
      <c r="E763" s="38" t="s">
        <v>315</v>
      </c>
      <c r="F763" s="9" t="s">
        <v>338</v>
      </c>
      <c r="G763" s="10" t="s">
        <v>339</v>
      </c>
      <c r="H763" s="38" t="s">
        <v>13</v>
      </c>
      <c r="I763" s="38">
        <v>8</v>
      </c>
      <c r="J763" s="38">
        <v>1</v>
      </c>
      <c r="K763" s="40">
        <v>43374</v>
      </c>
      <c r="L763" s="40">
        <v>44103.998399999997</v>
      </c>
      <c r="M763" s="41">
        <v>236169</v>
      </c>
      <c r="N763" s="41">
        <v>10000</v>
      </c>
      <c r="O763" s="41">
        <v>0</v>
      </c>
      <c r="P763" s="41">
        <v>0</v>
      </c>
      <c r="Q763" s="42">
        <v>0</v>
      </c>
      <c r="R763" s="42">
        <v>0</v>
      </c>
      <c r="S763" s="39">
        <v>0</v>
      </c>
      <c r="T763" s="39"/>
    </row>
    <row r="764" spans="1:20" ht="15" x14ac:dyDescent="0.3">
      <c r="G764" s="49" t="s">
        <v>1293</v>
      </c>
      <c r="M764" s="43">
        <f>+M763</f>
        <v>236169</v>
      </c>
      <c r="N764" s="43">
        <f t="shared" ref="N764:P764" si="58">+N763</f>
        <v>10000</v>
      </c>
      <c r="O764" s="43">
        <f t="shared" si="58"/>
        <v>0</v>
      </c>
      <c r="P764" s="43">
        <f t="shared" si="58"/>
        <v>0</v>
      </c>
    </row>
    <row r="765" spans="1:20" x14ac:dyDescent="0.25">
      <c r="G765" s="50"/>
    </row>
    <row r="766" spans="1:20" ht="15" x14ac:dyDescent="0.3">
      <c r="G766" s="49" t="s">
        <v>1294</v>
      </c>
    </row>
    <row r="767" spans="1:20" x14ac:dyDescent="0.25">
      <c r="A767" s="38">
        <v>44</v>
      </c>
      <c r="B767" s="38">
        <v>6</v>
      </c>
      <c r="C767" s="38">
        <v>1</v>
      </c>
      <c r="D767" s="38">
        <v>51</v>
      </c>
      <c r="E767" s="38" t="s">
        <v>390</v>
      </c>
      <c r="F767" s="9" t="s">
        <v>33</v>
      </c>
      <c r="G767" s="10" t="s">
        <v>1295</v>
      </c>
      <c r="H767" s="10" t="s">
        <v>423</v>
      </c>
      <c r="I767" s="38">
        <v>8</v>
      </c>
      <c r="J767" s="38">
        <v>4</v>
      </c>
      <c r="K767" s="40">
        <v>43374</v>
      </c>
      <c r="L767" s="40">
        <v>44103.998399999997</v>
      </c>
      <c r="M767" s="41">
        <v>3000000</v>
      </c>
      <c r="N767" s="41">
        <v>62470.68</v>
      </c>
      <c r="O767" s="41">
        <v>0</v>
      </c>
      <c r="P767" s="41">
        <v>0</v>
      </c>
      <c r="Q767" s="42">
        <v>0</v>
      </c>
      <c r="R767" s="42">
        <v>0</v>
      </c>
      <c r="S767" s="39">
        <v>0</v>
      </c>
      <c r="T767" s="39"/>
    </row>
    <row r="768" spans="1:20" ht="15" x14ac:dyDescent="0.3">
      <c r="G768" s="49" t="s">
        <v>1296</v>
      </c>
      <c r="M768" s="43">
        <f>+M767</f>
        <v>3000000</v>
      </c>
      <c r="N768" s="43">
        <f t="shared" ref="N768:P768" si="59">+N767</f>
        <v>62470.68</v>
      </c>
      <c r="O768" s="43">
        <f t="shared" si="59"/>
        <v>0</v>
      </c>
      <c r="P768" s="43">
        <f t="shared" si="59"/>
        <v>0</v>
      </c>
    </row>
    <row r="770" spans="1:20" ht="30" x14ac:dyDescent="0.3">
      <c r="G770" s="49" t="s">
        <v>1297</v>
      </c>
    </row>
    <row r="771" spans="1:20" x14ac:dyDescent="0.25">
      <c r="A771" s="38">
        <v>44</v>
      </c>
      <c r="B771" s="38">
        <v>7</v>
      </c>
      <c r="C771" s="38">
        <v>1</v>
      </c>
      <c r="D771" s="38">
        <v>51</v>
      </c>
      <c r="E771" s="38" t="s">
        <v>5</v>
      </c>
      <c r="F771" s="9" t="s">
        <v>87</v>
      </c>
      <c r="G771" s="10" t="s">
        <v>88</v>
      </c>
      <c r="H771" s="10" t="s">
        <v>1298</v>
      </c>
      <c r="I771" s="38">
        <v>8</v>
      </c>
      <c r="J771" s="38">
        <v>4</v>
      </c>
      <c r="K771" s="40">
        <v>43374</v>
      </c>
      <c r="L771" s="40">
        <v>44103.998399999997</v>
      </c>
      <c r="M771" s="41">
        <v>450000</v>
      </c>
      <c r="N771" s="41">
        <v>78257.19</v>
      </c>
      <c r="O771" s="41">
        <v>1E-3</v>
      </c>
      <c r="P771" s="41">
        <v>0</v>
      </c>
      <c r="Q771" s="42">
        <v>0</v>
      </c>
      <c r="R771" s="42">
        <v>0</v>
      </c>
      <c r="S771" s="39">
        <v>0</v>
      </c>
      <c r="T771" s="39"/>
    </row>
    <row r="772" spans="1:20" ht="27" x14ac:dyDescent="0.25">
      <c r="A772" s="38">
        <v>44</v>
      </c>
      <c r="B772" s="38">
        <v>7</v>
      </c>
      <c r="C772" s="38">
        <v>2</v>
      </c>
      <c r="D772" s="38">
        <v>51</v>
      </c>
      <c r="E772" s="38" t="s">
        <v>5</v>
      </c>
      <c r="F772" s="9" t="s">
        <v>13</v>
      </c>
      <c r="G772" s="10" t="s">
        <v>89</v>
      </c>
      <c r="H772" s="10" t="s">
        <v>1299</v>
      </c>
      <c r="I772" s="38">
        <v>8</v>
      </c>
      <c r="J772" s="38"/>
      <c r="K772" s="40">
        <v>41687</v>
      </c>
      <c r="L772" s="40">
        <v>43238.246599999999</v>
      </c>
      <c r="M772" s="41">
        <v>1646777</v>
      </c>
      <c r="N772" s="41">
        <v>203339.88500000001</v>
      </c>
      <c r="O772" s="41">
        <v>522717.02399999998</v>
      </c>
      <c r="P772" s="41">
        <v>522717.02100000001</v>
      </c>
      <c r="Q772" s="42">
        <v>0.35980342207839922</v>
      </c>
      <c r="R772" s="42">
        <v>0.78099827724093795</v>
      </c>
      <c r="S772" s="39">
        <v>6</v>
      </c>
      <c r="T772" s="39"/>
    </row>
    <row r="773" spans="1:20" ht="30" x14ac:dyDescent="0.3">
      <c r="G773" s="49" t="s">
        <v>1300</v>
      </c>
      <c r="M773" s="43">
        <f>SUM(M771:M772)</f>
        <v>2096777</v>
      </c>
      <c r="N773" s="43">
        <f t="shared" ref="N773:P773" si="60">SUM(N771:N772)</f>
        <v>281597.07500000001</v>
      </c>
      <c r="O773" s="43">
        <f t="shared" si="60"/>
        <v>522717.02499999997</v>
      </c>
      <c r="P773" s="43">
        <f t="shared" si="60"/>
        <v>522717.02100000001</v>
      </c>
    </row>
    <row r="774" spans="1:20" x14ac:dyDescent="0.25">
      <c r="G774" s="50"/>
    </row>
    <row r="775" spans="1:20" ht="15" x14ac:dyDescent="0.3">
      <c r="G775" s="49" t="s">
        <v>1301</v>
      </c>
    </row>
    <row r="776" spans="1:20" x14ac:dyDescent="0.25">
      <c r="A776" s="38">
        <v>44</v>
      </c>
      <c r="B776" s="38">
        <v>8</v>
      </c>
      <c r="C776" s="38">
        <v>1</v>
      </c>
      <c r="D776" s="38">
        <v>51</v>
      </c>
      <c r="E776" s="38" t="s">
        <v>390</v>
      </c>
      <c r="F776" s="9" t="s">
        <v>33</v>
      </c>
      <c r="G776" s="10" t="s">
        <v>1295</v>
      </c>
      <c r="H776" s="10" t="s">
        <v>424</v>
      </c>
      <c r="I776" s="38">
        <v>17</v>
      </c>
      <c r="J776" s="38">
        <v>45</v>
      </c>
      <c r="K776" s="40">
        <v>43374</v>
      </c>
      <c r="L776" s="40">
        <v>44103.998399999997</v>
      </c>
      <c r="M776" s="41">
        <v>900000</v>
      </c>
      <c r="N776" s="41">
        <v>11179.599</v>
      </c>
      <c r="O776" s="41">
        <v>0</v>
      </c>
      <c r="P776" s="41">
        <v>0</v>
      </c>
      <c r="Q776" s="42">
        <v>0</v>
      </c>
      <c r="R776" s="42">
        <v>0</v>
      </c>
      <c r="S776" s="39">
        <v>0</v>
      </c>
      <c r="T776" s="39"/>
    </row>
    <row r="777" spans="1:20" x14ac:dyDescent="0.25">
      <c r="A777" s="38">
        <v>44</v>
      </c>
      <c r="B777" s="38">
        <v>8</v>
      </c>
      <c r="C777" s="38">
        <v>2</v>
      </c>
      <c r="D777" s="38">
        <v>51</v>
      </c>
      <c r="E777" s="38" t="s">
        <v>390</v>
      </c>
      <c r="F777" s="9" t="s">
        <v>33</v>
      </c>
      <c r="G777" s="10" t="s">
        <v>1295</v>
      </c>
      <c r="H777" s="10" t="s">
        <v>425</v>
      </c>
      <c r="I777" s="38">
        <v>17</v>
      </c>
      <c r="J777" s="38">
        <v>77</v>
      </c>
      <c r="K777" s="40">
        <v>43374</v>
      </c>
      <c r="L777" s="40">
        <v>44103.998399999997</v>
      </c>
      <c r="M777" s="41">
        <v>1500000</v>
      </c>
      <c r="N777" s="41">
        <v>18632.664000000001</v>
      </c>
      <c r="O777" s="41">
        <v>0</v>
      </c>
      <c r="P777" s="41">
        <v>0</v>
      </c>
      <c r="Q777" s="42">
        <v>0</v>
      </c>
      <c r="R777" s="42">
        <v>0</v>
      </c>
      <c r="S777" s="39">
        <v>0</v>
      </c>
      <c r="T777" s="39"/>
    </row>
    <row r="778" spans="1:20" ht="30" x14ac:dyDescent="0.3">
      <c r="G778" s="49" t="s">
        <v>1302</v>
      </c>
      <c r="M778" s="43">
        <f>SUM(M776:M777)</f>
        <v>2400000</v>
      </c>
      <c r="N778" s="43">
        <f t="shared" ref="N778:P778" si="61">SUM(N776:N777)</f>
        <v>29812.262999999999</v>
      </c>
      <c r="O778" s="43">
        <f t="shared" si="61"/>
        <v>0</v>
      </c>
      <c r="P778" s="43">
        <f t="shared" si="61"/>
        <v>0</v>
      </c>
    </row>
    <row r="779" spans="1:20" ht="30" x14ac:dyDescent="0.3">
      <c r="G779" s="49" t="s">
        <v>1303</v>
      </c>
      <c r="M779" s="43">
        <f>+M778+M773+M768+M764+M760+M751</f>
        <v>17463825</v>
      </c>
      <c r="N779" s="43">
        <f t="shared" ref="N779:P779" si="62">+N778+N773+N768+N764+N760+N751</f>
        <v>1305162.719</v>
      </c>
      <c r="O779" s="43">
        <f t="shared" si="62"/>
        <v>669739.28799999994</v>
      </c>
      <c r="P779" s="43">
        <f t="shared" si="62"/>
        <v>669739.28</v>
      </c>
    </row>
    <row r="780" spans="1:20" ht="15" x14ac:dyDescent="0.3">
      <c r="G780" s="49"/>
    </row>
    <row r="781" spans="1:20" ht="15" x14ac:dyDescent="0.3">
      <c r="G781" s="49" t="s">
        <v>1304</v>
      </c>
    </row>
    <row r="782" spans="1:20" ht="15" x14ac:dyDescent="0.3">
      <c r="G782" s="49" t="s">
        <v>1305</v>
      </c>
    </row>
    <row r="783" spans="1:20" x14ac:dyDescent="0.25">
      <c r="A783" s="38">
        <v>45</v>
      </c>
      <c r="B783" s="38">
        <v>1</v>
      </c>
      <c r="C783" s="38">
        <v>1</v>
      </c>
      <c r="D783" s="38">
        <v>51</v>
      </c>
      <c r="E783" s="38" t="s">
        <v>390</v>
      </c>
      <c r="F783" s="9" t="s">
        <v>154</v>
      </c>
      <c r="G783" s="10" t="s">
        <v>426</v>
      </c>
      <c r="H783" s="10" t="s">
        <v>13</v>
      </c>
      <c r="I783" s="38">
        <v>8</v>
      </c>
      <c r="J783" s="38">
        <v>46</v>
      </c>
      <c r="K783" s="40">
        <v>43374</v>
      </c>
      <c r="L783" s="40">
        <v>43921.498800000001</v>
      </c>
      <c r="M783" s="41">
        <v>1035000</v>
      </c>
      <c r="N783" s="41">
        <v>34470.428999999996</v>
      </c>
      <c r="O783" s="41">
        <v>0</v>
      </c>
      <c r="P783" s="41">
        <v>0</v>
      </c>
      <c r="Q783" s="42">
        <v>0</v>
      </c>
      <c r="R783" s="42">
        <v>0</v>
      </c>
      <c r="S783" s="39">
        <v>0</v>
      </c>
      <c r="T783" s="39"/>
    </row>
    <row r="784" spans="1:20" x14ac:dyDescent="0.25">
      <c r="A784" s="38">
        <v>45</v>
      </c>
      <c r="B784" s="38">
        <v>1</v>
      </c>
      <c r="C784" s="38">
        <v>2</v>
      </c>
      <c r="D784" s="38">
        <v>51</v>
      </c>
      <c r="E784" s="38" t="s">
        <v>390</v>
      </c>
      <c r="F784" s="9" t="s">
        <v>427</v>
      </c>
      <c r="G784" s="10" t="s">
        <v>1306</v>
      </c>
      <c r="H784" s="10" t="s">
        <v>13</v>
      </c>
      <c r="I784" s="38">
        <v>8</v>
      </c>
      <c r="J784" s="38">
        <v>30</v>
      </c>
      <c r="K784" s="40">
        <v>43374</v>
      </c>
      <c r="L784" s="40">
        <v>43921.498800000001</v>
      </c>
      <c r="M784" s="41">
        <v>315000</v>
      </c>
      <c r="N784" s="41">
        <v>29374.799999999999</v>
      </c>
      <c r="O784" s="41">
        <v>0</v>
      </c>
      <c r="P784" s="41">
        <v>0</v>
      </c>
      <c r="Q784" s="42">
        <v>0</v>
      </c>
      <c r="R784" s="42">
        <v>0</v>
      </c>
      <c r="S784" s="39">
        <v>0</v>
      </c>
      <c r="T784" s="39"/>
    </row>
    <row r="785" spans="1:20" x14ac:dyDescent="0.25">
      <c r="A785" s="38">
        <v>45</v>
      </c>
      <c r="B785" s="38">
        <v>1</v>
      </c>
      <c r="C785" s="38">
        <v>3</v>
      </c>
      <c r="D785" s="38">
        <v>51</v>
      </c>
      <c r="E785" s="38" t="s">
        <v>133</v>
      </c>
      <c r="F785" s="9" t="s">
        <v>170</v>
      </c>
      <c r="G785" s="10" t="s">
        <v>1307</v>
      </c>
      <c r="H785" s="10" t="s">
        <v>171</v>
      </c>
      <c r="I785" s="38">
        <v>8</v>
      </c>
      <c r="J785" s="38">
        <v>6</v>
      </c>
      <c r="K785" s="40">
        <v>43374</v>
      </c>
      <c r="L785" s="40">
        <v>43921.498800000001</v>
      </c>
      <c r="M785" s="41">
        <v>63000</v>
      </c>
      <c r="N785" s="41">
        <v>148020.42300000001</v>
      </c>
      <c r="O785" s="41">
        <v>0</v>
      </c>
      <c r="P785" s="41">
        <v>0</v>
      </c>
      <c r="Q785" s="42">
        <v>0</v>
      </c>
      <c r="R785" s="42">
        <v>0</v>
      </c>
      <c r="S785" s="39">
        <v>0</v>
      </c>
      <c r="T785" s="39"/>
    </row>
    <row r="786" spans="1:20" x14ac:dyDescent="0.25">
      <c r="A786" s="38">
        <v>45</v>
      </c>
      <c r="B786" s="38">
        <v>1</v>
      </c>
      <c r="C786" s="38">
        <v>4</v>
      </c>
      <c r="D786" s="38">
        <v>51</v>
      </c>
      <c r="E786" s="38" t="s">
        <v>94</v>
      </c>
      <c r="F786" s="9" t="s">
        <v>112</v>
      </c>
      <c r="G786" s="10" t="s">
        <v>113</v>
      </c>
      <c r="H786" s="10" t="s">
        <v>114</v>
      </c>
      <c r="I786" s="38">
        <v>8</v>
      </c>
      <c r="J786" s="38">
        <v>10</v>
      </c>
      <c r="K786" s="40">
        <v>43374</v>
      </c>
      <c r="L786" s="40">
        <v>43738.999199999998</v>
      </c>
      <c r="M786" s="41">
        <v>100000</v>
      </c>
      <c r="N786" s="41">
        <v>3064.038</v>
      </c>
      <c r="O786" s="41">
        <v>0</v>
      </c>
      <c r="P786" s="41">
        <v>0</v>
      </c>
      <c r="Q786" s="42">
        <v>0</v>
      </c>
      <c r="R786" s="42">
        <v>0</v>
      </c>
      <c r="S786" s="39">
        <v>0</v>
      </c>
      <c r="T786" s="39"/>
    </row>
    <row r="787" spans="1:20" ht="30" x14ac:dyDescent="0.3">
      <c r="G787" s="49" t="s">
        <v>1308</v>
      </c>
      <c r="M787" s="43">
        <f>SUM(M783:M786)</f>
        <v>1513000</v>
      </c>
      <c r="N787" s="43">
        <f t="shared" ref="N787:P787" si="63">SUM(N783:N786)</f>
        <v>214929.69</v>
      </c>
      <c r="O787" s="43">
        <f t="shared" si="63"/>
        <v>0</v>
      </c>
      <c r="P787" s="43">
        <f t="shared" si="63"/>
        <v>0</v>
      </c>
    </row>
    <row r="788" spans="1:20" x14ac:dyDescent="0.25">
      <c r="G788" s="50"/>
    </row>
    <row r="789" spans="1:20" ht="15" x14ac:dyDescent="0.3">
      <c r="G789" s="49" t="s">
        <v>1309</v>
      </c>
    </row>
    <row r="790" spans="1:20" x14ac:dyDescent="0.25">
      <c r="A790" s="38">
        <v>45</v>
      </c>
      <c r="B790" s="38">
        <v>5</v>
      </c>
      <c r="C790" s="38">
        <v>2</v>
      </c>
      <c r="D790" s="38">
        <v>51</v>
      </c>
      <c r="E790" s="38" t="s">
        <v>622</v>
      </c>
      <c r="F790" s="9" t="s">
        <v>118</v>
      </c>
      <c r="G790" s="10" t="s">
        <v>649</v>
      </c>
      <c r="H790" s="10" t="s">
        <v>650</v>
      </c>
      <c r="I790" s="38">
        <v>5</v>
      </c>
      <c r="J790" s="38">
        <v>2</v>
      </c>
      <c r="K790" s="40">
        <v>43374</v>
      </c>
      <c r="L790" s="40">
        <v>43738.999199999998</v>
      </c>
      <c r="M790" s="41">
        <v>75000</v>
      </c>
      <c r="N790" s="41">
        <v>50423.324000000001</v>
      </c>
      <c r="O790" s="41">
        <v>0</v>
      </c>
      <c r="P790" s="41">
        <v>0</v>
      </c>
      <c r="Q790" s="42">
        <v>0</v>
      </c>
      <c r="R790" s="42">
        <v>0</v>
      </c>
      <c r="S790" s="39">
        <v>0</v>
      </c>
      <c r="T790" s="39"/>
    </row>
    <row r="791" spans="1:20" x14ac:dyDescent="0.25">
      <c r="A791" s="38">
        <v>45</v>
      </c>
      <c r="B791" s="38">
        <v>5</v>
      </c>
      <c r="C791" s="38">
        <v>3</v>
      </c>
      <c r="D791" s="38">
        <v>51</v>
      </c>
      <c r="E791" s="38" t="s">
        <v>651</v>
      </c>
      <c r="F791" s="9" t="s">
        <v>120</v>
      </c>
      <c r="G791" s="10" t="s">
        <v>1311</v>
      </c>
      <c r="H791" s="10" t="s">
        <v>665</v>
      </c>
      <c r="I791" s="38">
        <v>5</v>
      </c>
      <c r="J791" s="38">
        <v>54</v>
      </c>
      <c r="K791" s="40">
        <v>43374</v>
      </c>
      <c r="L791" s="40">
        <v>43738.999199999998</v>
      </c>
      <c r="M791" s="41">
        <v>259200</v>
      </c>
      <c r="N791" s="41">
        <v>3443.9839999999999</v>
      </c>
      <c r="O791" s="41">
        <v>0</v>
      </c>
      <c r="P791" s="41">
        <v>0</v>
      </c>
      <c r="Q791" s="42">
        <v>0</v>
      </c>
      <c r="R791" s="42">
        <v>0</v>
      </c>
      <c r="S791" s="39">
        <v>0</v>
      </c>
      <c r="T791" s="39"/>
    </row>
    <row r="792" spans="1:20" x14ac:dyDescent="0.25">
      <c r="A792" s="38">
        <v>45</v>
      </c>
      <c r="B792" s="38">
        <v>5</v>
      </c>
      <c r="C792" s="38">
        <v>4</v>
      </c>
      <c r="D792" s="38">
        <v>51</v>
      </c>
      <c r="E792" s="38" t="s">
        <v>651</v>
      </c>
      <c r="F792" s="9" t="s">
        <v>120</v>
      </c>
      <c r="G792" s="10" t="s">
        <v>1311</v>
      </c>
      <c r="H792" s="10" t="s">
        <v>666</v>
      </c>
      <c r="I792" s="38">
        <v>5</v>
      </c>
      <c r="J792" s="38">
        <v>43</v>
      </c>
      <c r="K792" s="40">
        <v>43374</v>
      </c>
      <c r="L792" s="40">
        <v>43738.999199999998</v>
      </c>
      <c r="M792" s="41">
        <v>206400</v>
      </c>
      <c r="N792" s="41">
        <v>3365.712</v>
      </c>
      <c r="O792" s="41">
        <v>0</v>
      </c>
      <c r="P792" s="41">
        <v>0</v>
      </c>
      <c r="Q792" s="42">
        <v>0</v>
      </c>
      <c r="R792" s="42">
        <v>0</v>
      </c>
      <c r="S792" s="39">
        <v>0</v>
      </c>
      <c r="T792" s="39"/>
    </row>
    <row r="793" spans="1:20" x14ac:dyDescent="0.25">
      <c r="A793" s="38">
        <v>45</v>
      </c>
      <c r="B793" s="38">
        <v>5</v>
      </c>
      <c r="C793" s="38">
        <v>5</v>
      </c>
      <c r="D793" s="38">
        <v>51</v>
      </c>
      <c r="E793" s="38" t="s">
        <v>530</v>
      </c>
      <c r="F793" s="9" t="s">
        <v>120</v>
      </c>
      <c r="G793" s="10" t="s">
        <v>1311</v>
      </c>
      <c r="H793" s="10" t="s">
        <v>554</v>
      </c>
      <c r="I793" s="38">
        <v>5</v>
      </c>
      <c r="J793" s="38">
        <v>40</v>
      </c>
      <c r="K793" s="40">
        <v>43374</v>
      </c>
      <c r="L793" s="40">
        <v>43738.999199999998</v>
      </c>
      <c r="M793" s="41">
        <v>180000</v>
      </c>
      <c r="N793" s="41">
        <v>3228.7359999999999</v>
      </c>
      <c r="O793" s="41">
        <v>0</v>
      </c>
      <c r="P793" s="41">
        <v>0</v>
      </c>
      <c r="Q793" s="42">
        <v>0</v>
      </c>
      <c r="R793" s="42">
        <v>0</v>
      </c>
      <c r="S793" s="39">
        <v>0</v>
      </c>
      <c r="T793" s="39"/>
    </row>
    <row r="794" spans="1:20" x14ac:dyDescent="0.25">
      <c r="A794" s="38">
        <v>45</v>
      </c>
      <c r="B794" s="38">
        <v>5</v>
      </c>
      <c r="C794" s="38">
        <v>6</v>
      </c>
      <c r="D794" s="38">
        <v>51</v>
      </c>
      <c r="E794" s="38" t="s">
        <v>530</v>
      </c>
      <c r="F794" s="9" t="s">
        <v>120</v>
      </c>
      <c r="G794" s="10" t="s">
        <v>1311</v>
      </c>
      <c r="H794" s="10" t="s">
        <v>555</v>
      </c>
      <c r="I794" s="38">
        <v>5</v>
      </c>
      <c r="J794" s="38">
        <v>58</v>
      </c>
      <c r="K794" s="40">
        <v>43374</v>
      </c>
      <c r="L794" s="40">
        <v>43738.999199999998</v>
      </c>
      <c r="M794" s="41">
        <v>261000</v>
      </c>
      <c r="N794" s="41">
        <v>3467.9009999999998</v>
      </c>
      <c r="O794" s="41">
        <v>0</v>
      </c>
      <c r="P794" s="41">
        <v>0</v>
      </c>
      <c r="Q794" s="42">
        <v>0</v>
      </c>
      <c r="R794" s="42">
        <v>0</v>
      </c>
      <c r="S794" s="39">
        <v>0</v>
      </c>
      <c r="T794" s="39"/>
    </row>
    <row r="795" spans="1:20" x14ac:dyDescent="0.25">
      <c r="A795" s="38">
        <v>45</v>
      </c>
      <c r="B795" s="38">
        <v>5</v>
      </c>
      <c r="C795" s="38">
        <v>7</v>
      </c>
      <c r="D795" s="38">
        <v>51</v>
      </c>
      <c r="E795" s="38" t="s">
        <v>556</v>
      </c>
      <c r="F795" s="9" t="s">
        <v>154</v>
      </c>
      <c r="G795" s="10" t="s">
        <v>586</v>
      </c>
      <c r="H795" s="10" t="s">
        <v>1312</v>
      </c>
      <c r="I795" s="38">
        <v>5</v>
      </c>
      <c r="J795" s="38">
        <v>90</v>
      </c>
      <c r="K795" s="40">
        <v>43374</v>
      </c>
      <c r="L795" s="40">
        <v>43921.498800000001</v>
      </c>
      <c r="M795" s="41">
        <v>810000</v>
      </c>
      <c r="N795" s="41">
        <v>3837.9450000000002</v>
      </c>
      <c r="O795" s="41">
        <v>0</v>
      </c>
      <c r="P795" s="41">
        <v>0</v>
      </c>
      <c r="Q795" s="42">
        <v>0</v>
      </c>
      <c r="R795" s="42">
        <v>0</v>
      </c>
      <c r="S795" s="39">
        <v>0</v>
      </c>
      <c r="T795" s="39"/>
    </row>
    <row r="796" spans="1:20" x14ac:dyDescent="0.25">
      <c r="A796" s="38">
        <v>45</v>
      </c>
      <c r="B796" s="38">
        <v>5</v>
      </c>
      <c r="C796" s="38">
        <v>10</v>
      </c>
      <c r="D796" s="38">
        <v>51</v>
      </c>
      <c r="E796" s="38" t="s">
        <v>449</v>
      </c>
      <c r="F796" s="9" t="s">
        <v>341</v>
      </c>
      <c r="G796" s="10" t="s">
        <v>482</v>
      </c>
      <c r="H796" s="10" t="s">
        <v>1313</v>
      </c>
      <c r="I796" s="38">
        <v>5</v>
      </c>
      <c r="J796" s="38">
        <v>19</v>
      </c>
      <c r="K796" s="40">
        <v>43374</v>
      </c>
      <c r="L796" s="40">
        <v>43921.498800000001</v>
      </c>
      <c r="M796" s="41">
        <v>199500</v>
      </c>
      <c r="N796" s="41">
        <v>3852.5770000000002</v>
      </c>
      <c r="O796" s="41">
        <v>1E-3</v>
      </c>
      <c r="P796" s="41">
        <v>0</v>
      </c>
      <c r="Q796" s="42">
        <v>0</v>
      </c>
      <c r="R796" s="42">
        <v>0</v>
      </c>
      <c r="S796" s="39">
        <v>0</v>
      </c>
      <c r="T796" s="39"/>
    </row>
    <row r="797" spans="1:20" x14ac:dyDescent="0.25">
      <c r="A797" s="38">
        <v>45</v>
      </c>
      <c r="B797" s="38">
        <v>5</v>
      </c>
      <c r="C797" s="38">
        <v>11</v>
      </c>
      <c r="D797" s="38">
        <v>51</v>
      </c>
      <c r="E797" s="38" t="s">
        <v>340</v>
      </c>
      <c r="F797" s="9" t="s">
        <v>360</v>
      </c>
      <c r="G797" s="10" t="s">
        <v>361</v>
      </c>
      <c r="H797" s="10" t="s">
        <v>13</v>
      </c>
      <c r="I797" s="38">
        <v>5</v>
      </c>
      <c r="J797" s="38">
        <v>109</v>
      </c>
      <c r="K797" s="40">
        <v>43374</v>
      </c>
      <c r="L797" s="40">
        <v>43738.999199999998</v>
      </c>
      <c r="M797" s="41">
        <v>409500</v>
      </c>
      <c r="N797" s="41">
        <v>19849.763999999999</v>
      </c>
      <c r="O797" s="41">
        <v>0</v>
      </c>
      <c r="P797" s="41">
        <v>0</v>
      </c>
      <c r="Q797" s="42">
        <v>0</v>
      </c>
      <c r="R797" s="42">
        <v>0</v>
      </c>
      <c r="S797" s="39">
        <v>0</v>
      </c>
      <c r="T797" s="39"/>
    </row>
    <row r="798" spans="1:20" x14ac:dyDescent="0.25">
      <c r="A798" s="38">
        <v>45</v>
      </c>
      <c r="B798" s="38">
        <v>5</v>
      </c>
      <c r="C798" s="38">
        <v>15</v>
      </c>
      <c r="D798" s="38">
        <v>51</v>
      </c>
      <c r="E798" s="38" t="s">
        <v>390</v>
      </c>
      <c r="F798" s="9" t="s">
        <v>428</v>
      </c>
      <c r="G798" s="10" t="s">
        <v>429</v>
      </c>
      <c r="H798" s="10" t="s">
        <v>430</v>
      </c>
      <c r="I798" s="38">
        <v>5</v>
      </c>
      <c r="J798" s="38"/>
      <c r="K798" s="40">
        <v>43374</v>
      </c>
      <c r="L798" s="40">
        <v>43738.999199999998</v>
      </c>
      <c r="M798" s="41">
        <v>50000</v>
      </c>
      <c r="N798" s="41">
        <v>11992.245000000001</v>
      </c>
      <c r="O798" s="41">
        <v>0</v>
      </c>
      <c r="P798" s="41">
        <v>0</v>
      </c>
      <c r="Q798" s="42">
        <v>0</v>
      </c>
      <c r="R798" s="42">
        <v>0</v>
      </c>
      <c r="S798" s="39">
        <v>0</v>
      </c>
      <c r="T798" s="39"/>
    </row>
    <row r="799" spans="1:20" x14ac:dyDescent="0.25">
      <c r="A799" s="38">
        <v>45</v>
      </c>
      <c r="B799" s="38">
        <v>5</v>
      </c>
      <c r="C799" s="38">
        <v>16</v>
      </c>
      <c r="D799" s="38">
        <v>51</v>
      </c>
      <c r="E799" s="38" t="s">
        <v>315</v>
      </c>
      <c r="F799" s="9" t="s">
        <v>334</v>
      </c>
      <c r="G799" s="10" t="s">
        <v>1314</v>
      </c>
      <c r="H799" s="10" t="s">
        <v>13</v>
      </c>
      <c r="I799" s="38">
        <v>5</v>
      </c>
      <c r="J799" s="38"/>
      <c r="K799" s="40">
        <v>43374</v>
      </c>
      <c r="L799" s="40">
        <v>43738.999199999998</v>
      </c>
      <c r="M799" s="41">
        <v>350000</v>
      </c>
      <c r="N799" s="41">
        <v>35998.962</v>
      </c>
      <c r="O799" s="41">
        <v>1E-3</v>
      </c>
      <c r="P799" s="41">
        <v>0</v>
      </c>
      <c r="Q799" s="42">
        <v>0</v>
      </c>
      <c r="R799" s="42">
        <v>0</v>
      </c>
      <c r="S799" s="39">
        <v>0</v>
      </c>
      <c r="T799" s="39"/>
    </row>
    <row r="800" spans="1:20" x14ac:dyDescent="0.25">
      <c r="A800" s="38">
        <v>45</v>
      </c>
      <c r="B800" s="38">
        <v>5</v>
      </c>
      <c r="C800" s="38">
        <v>18</v>
      </c>
      <c r="D800" s="38">
        <v>51</v>
      </c>
      <c r="E800" s="38" t="s">
        <v>340</v>
      </c>
      <c r="F800" s="9" t="s">
        <v>68</v>
      </c>
      <c r="G800" s="10" t="s">
        <v>362</v>
      </c>
      <c r="H800" s="10" t="s">
        <v>1315</v>
      </c>
      <c r="I800" s="38">
        <v>5</v>
      </c>
      <c r="J800" s="38">
        <v>35</v>
      </c>
      <c r="K800" s="40">
        <v>43374</v>
      </c>
      <c r="L800" s="40">
        <v>44103.998399999997</v>
      </c>
      <c r="M800" s="41">
        <v>160000</v>
      </c>
      <c r="N800" s="41">
        <v>65601.664000000004</v>
      </c>
      <c r="O800" s="41">
        <v>0</v>
      </c>
      <c r="P800" s="41">
        <v>0</v>
      </c>
      <c r="Q800" s="42">
        <v>0</v>
      </c>
      <c r="R800" s="42">
        <v>0</v>
      </c>
      <c r="S800" s="39">
        <v>0</v>
      </c>
      <c r="T800" s="39"/>
    </row>
    <row r="801" spans="1:20" x14ac:dyDescent="0.25">
      <c r="A801" s="38">
        <v>45</v>
      </c>
      <c r="B801" s="38">
        <v>5</v>
      </c>
      <c r="C801" s="38">
        <v>19</v>
      </c>
      <c r="D801" s="38">
        <v>51</v>
      </c>
      <c r="E801" s="38" t="s">
        <v>315</v>
      </c>
      <c r="F801" s="9" t="s">
        <v>334</v>
      </c>
      <c r="G801" s="10" t="s">
        <v>1316</v>
      </c>
      <c r="H801" s="10" t="s">
        <v>1317</v>
      </c>
      <c r="I801" s="38">
        <v>5</v>
      </c>
      <c r="J801" s="38">
        <v>37.840000000000003</v>
      </c>
      <c r="K801" s="40">
        <v>43374</v>
      </c>
      <c r="L801" s="40">
        <v>44103.998399999997</v>
      </c>
      <c r="M801" s="41">
        <v>350000</v>
      </c>
      <c r="N801" s="41">
        <v>25320.190999999999</v>
      </c>
      <c r="O801" s="41">
        <v>0</v>
      </c>
      <c r="P801" s="41">
        <v>0</v>
      </c>
      <c r="Q801" s="42">
        <v>0</v>
      </c>
      <c r="R801" s="42">
        <v>0</v>
      </c>
      <c r="S801" s="39">
        <v>0</v>
      </c>
      <c r="T801" s="39"/>
    </row>
    <row r="802" spans="1:20" x14ac:dyDescent="0.25">
      <c r="A802" s="38">
        <v>45</v>
      </c>
      <c r="B802" s="38">
        <v>5</v>
      </c>
      <c r="C802" s="38">
        <v>1</v>
      </c>
      <c r="D802" s="38">
        <v>51</v>
      </c>
      <c r="E802" s="38" t="s">
        <v>133</v>
      </c>
      <c r="F802" s="9" t="s">
        <v>6</v>
      </c>
      <c r="G802" s="10" t="s">
        <v>172</v>
      </c>
      <c r="H802" s="10" t="s">
        <v>1310</v>
      </c>
      <c r="I802" s="38">
        <v>5</v>
      </c>
      <c r="J802" s="38">
        <v>64.260000000000005</v>
      </c>
      <c r="K802" s="40">
        <v>42795</v>
      </c>
      <c r="L802" s="40">
        <v>43130</v>
      </c>
      <c r="M802" s="41">
        <v>17451</v>
      </c>
      <c r="N802" s="41">
        <v>12730.816999999999</v>
      </c>
      <c r="O802" s="41">
        <v>284.42500000000001</v>
      </c>
      <c r="P802" s="41">
        <v>105.05500000000001</v>
      </c>
      <c r="Q802" s="42">
        <v>3.7304452466907341E-2</v>
      </c>
      <c r="R802" s="42">
        <v>3.7304452466907341E-2</v>
      </c>
      <c r="S802" s="39">
        <v>10</v>
      </c>
      <c r="T802" s="39"/>
    </row>
    <row r="803" spans="1:20" x14ac:dyDescent="0.25">
      <c r="A803" s="38">
        <v>45</v>
      </c>
      <c r="B803" s="38">
        <v>5</v>
      </c>
      <c r="C803" s="38">
        <v>9</v>
      </c>
      <c r="D803" s="38">
        <v>51</v>
      </c>
      <c r="E803" s="38" t="s">
        <v>556</v>
      </c>
      <c r="F803" s="9" t="s">
        <v>566</v>
      </c>
      <c r="G803" s="10" t="s">
        <v>588</v>
      </c>
      <c r="H803" s="10" t="s">
        <v>589</v>
      </c>
      <c r="I803" s="38">
        <v>5</v>
      </c>
      <c r="J803" s="38">
        <v>25.5</v>
      </c>
      <c r="K803" s="40">
        <v>42516</v>
      </c>
      <c r="L803" s="40">
        <v>43281</v>
      </c>
      <c r="M803" s="41">
        <v>278485</v>
      </c>
      <c r="N803" s="41">
        <v>6501.65</v>
      </c>
      <c r="O803" s="41">
        <v>101165.436</v>
      </c>
      <c r="P803" s="41">
        <v>101165.436</v>
      </c>
      <c r="Q803" s="42">
        <v>0.30871321615167785</v>
      </c>
      <c r="R803" s="42">
        <v>0.60504874589295654</v>
      </c>
      <c r="S803" s="39">
        <v>6</v>
      </c>
      <c r="T803" s="39" t="s">
        <v>93</v>
      </c>
    </row>
    <row r="804" spans="1:20" x14ac:dyDescent="0.25">
      <c r="A804" s="38">
        <v>45</v>
      </c>
      <c r="B804" s="38">
        <v>5</v>
      </c>
      <c r="C804" s="38">
        <v>20</v>
      </c>
      <c r="D804" s="38">
        <v>51</v>
      </c>
      <c r="E804" s="38" t="s">
        <v>5</v>
      </c>
      <c r="F804" s="9" t="s">
        <v>90</v>
      </c>
      <c r="G804" s="10" t="s">
        <v>91</v>
      </c>
      <c r="H804" s="10" t="s">
        <v>92</v>
      </c>
      <c r="I804" s="38">
        <v>5</v>
      </c>
      <c r="J804" s="38">
        <v>23</v>
      </c>
      <c r="K804" s="40">
        <v>42543</v>
      </c>
      <c r="L804" s="40">
        <v>42946</v>
      </c>
      <c r="M804" s="41">
        <v>208527</v>
      </c>
      <c r="N804" s="41">
        <v>67955.005999999994</v>
      </c>
      <c r="O804" s="41">
        <v>73599.267000000007</v>
      </c>
      <c r="P804" s="41">
        <v>73599.264999999999</v>
      </c>
      <c r="Q804" s="42">
        <v>0.55025008751864268</v>
      </c>
      <c r="R804" s="42">
        <v>0.99999520445793588</v>
      </c>
      <c r="S804" s="39">
        <v>7</v>
      </c>
      <c r="T804" s="39" t="s">
        <v>93</v>
      </c>
    </row>
    <row r="805" spans="1:20" ht="15" x14ac:dyDescent="0.3">
      <c r="G805" s="49" t="s">
        <v>1318</v>
      </c>
      <c r="M805" s="43">
        <f>SUM(M790:M804)</f>
        <v>3815063</v>
      </c>
      <c r="N805" s="43">
        <f t="shared" ref="N805:P805" si="64">SUM(N790:N804)</f>
        <v>317570.478</v>
      </c>
      <c r="O805" s="43">
        <f t="shared" si="64"/>
        <v>175049.13</v>
      </c>
      <c r="P805" s="43">
        <f t="shared" si="64"/>
        <v>174869.75599999999</v>
      </c>
    </row>
    <row r="806" spans="1:20" ht="15" x14ac:dyDescent="0.3">
      <c r="G806" s="49" t="s">
        <v>1319</v>
      </c>
      <c r="M806" s="43">
        <f>+M805+M787</f>
        <v>5328063</v>
      </c>
      <c r="N806" s="43">
        <f t="shared" ref="N806:P806" si="65">+N805+N787</f>
        <v>532500.16800000006</v>
      </c>
      <c r="O806" s="43">
        <f t="shared" si="65"/>
        <v>175049.13</v>
      </c>
      <c r="P806" s="43">
        <f t="shared" si="65"/>
        <v>174869.75599999999</v>
      </c>
    </row>
    <row r="807" spans="1:20" ht="15" x14ac:dyDescent="0.3">
      <c r="G807" s="49"/>
    </row>
    <row r="808" spans="1:20" ht="30" x14ac:dyDescent="0.3">
      <c r="G808" s="49" t="s">
        <v>1320</v>
      </c>
    </row>
    <row r="809" spans="1:20" ht="15" x14ac:dyDescent="0.3">
      <c r="G809" s="49" t="s">
        <v>1321</v>
      </c>
    </row>
    <row r="810" spans="1:20" x14ac:dyDescent="0.25">
      <c r="A810" s="38">
        <v>46</v>
      </c>
      <c r="B810" s="38">
        <v>1</v>
      </c>
      <c r="C810" s="38">
        <v>1</v>
      </c>
      <c r="D810" s="38">
        <v>51</v>
      </c>
      <c r="E810" s="38" t="s">
        <v>235</v>
      </c>
      <c r="F810" s="9" t="s">
        <v>58</v>
      </c>
      <c r="G810" s="10" t="s">
        <v>260</v>
      </c>
      <c r="H810" s="38" t="s">
        <v>13</v>
      </c>
      <c r="I810" s="38">
        <v>8</v>
      </c>
      <c r="J810" s="38">
        <v>3</v>
      </c>
      <c r="K810" s="40">
        <v>43374</v>
      </c>
      <c r="L810" s="40">
        <v>44103.998399999997</v>
      </c>
      <c r="M810" s="41">
        <v>90000</v>
      </c>
      <c r="N810" s="41">
        <v>71280.763000000006</v>
      </c>
      <c r="O810" s="41">
        <v>1E-3</v>
      </c>
      <c r="P810" s="41">
        <v>0</v>
      </c>
      <c r="Q810" s="42">
        <v>0</v>
      </c>
      <c r="R810" s="42">
        <v>0</v>
      </c>
      <c r="S810" s="39">
        <v>0</v>
      </c>
      <c r="T810" s="39"/>
    </row>
    <row r="811" spans="1:20" ht="15" x14ac:dyDescent="0.3">
      <c r="G811" s="49" t="s">
        <v>1322</v>
      </c>
      <c r="M811" s="43">
        <f>+M810</f>
        <v>90000</v>
      </c>
      <c r="N811" s="43">
        <f t="shared" ref="N811:P811" si="66">+N810</f>
        <v>71280.763000000006</v>
      </c>
      <c r="O811" s="43">
        <f t="shared" si="66"/>
        <v>1E-3</v>
      </c>
      <c r="P811" s="43">
        <f t="shared" si="66"/>
        <v>0</v>
      </c>
    </row>
    <row r="812" spans="1:20" x14ac:dyDescent="0.25">
      <c r="G812" s="50"/>
    </row>
    <row r="813" spans="1:20" ht="15" x14ac:dyDescent="0.3">
      <c r="G813" s="49" t="s">
        <v>1323</v>
      </c>
    </row>
    <row r="814" spans="1:20" x14ac:dyDescent="0.25">
      <c r="A814" s="38">
        <v>46</v>
      </c>
      <c r="B814" s="38">
        <v>3</v>
      </c>
      <c r="C814" s="38">
        <v>1</v>
      </c>
      <c r="D814" s="38">
        <v>51</v>
      </c>
      <c r="E814" s="38" t="s">
        <v>686</v>
      </c>
      <c r="F814" s="9" t="s">
        <v>98</v>
      </c>
      <c r="G814" s="10" t="s">
        <v>704</v>
      </c>
      <c r="H814" s="38" t="s">
        <v>13</v>
      </c>
      <c r="I814" s="38">
        <v>8</v>
      </c>
      <c r="J814" s="38"/>
      <c r="K814" s="40">
        <v>43374</v>
      </c>
      <c r="L814" s="40">
        <v>43738.999199999998</v>
      </c>
      <c r="M814" s="41">
        <v>30000</v>
      </c>
      <c r="N814" s="41">
        <v>46004.161</v>
      </c>
      <c r="O814" s="41">
        <v>1E-3</v>
      </c>
      <c r="P814" s="41">
        <v>0</v>
      </c>
      <c r="Q814" s="42">
        <v>0</v>
      </c>
      <c r="R814" s="42">
        <v>0</v>
      </c>
      <c r="S814" s="39">
        <v>0</v>
      </c>
      <c r="T814" s="39"/>
    </row>
    <row r="815" spans="1:20" ht="27" x14ac:dyDescent="0.25">
      <c r="A815" s="38">
        <v>46</v>
      </c>
      <c r="B815" s="38">
        <v>3</v>
      </c>
      <c r="C815" s="38">
        <v>2</v>
      </c>
      <c r="D815" s="38">
        <v>51</v>
      </c>
      <c r="E815" s="38" t="s">
        <v>5</v>
      </c>
      <c r="F815" s="9" t="s">
        <v>83</v>
      </c>
      <c r="G815" s="10" t="s">
        <v>1324</v>
      </c>
      <c r="H815" s="38" t="s">
        <v>13</v>
      </c>
      <c r="I815" s="38">
        <v>8</v>
      </c>
      <c r="J815" s="38"/>
      <c r="K815" s="40">
        <v>43374</v>
      </c>
      <c r="L815" s="40">
        <v>43921.498800000001</v>
      </c>
      <c r="M815" s="41">
        <v>100000</v>
      </c>
      <c r="N815" s="41">
        <v>28184.400000000001</v>
      </c>
      <c r="O815" s="41">
        <v>0</v>
      </c>
      <c r="P815" s="41">
        <v>0</v>
      </c>
      <c r="Q815" s="42">
        <v>0</v>
      </c>
      <c r="R815" s="42">
        <v>0</v>
      </c>
      <c r="S815" s="39">
        <v>0</v>
      </c>
      <c r="T815" s="39"/>
    </row>
    <row r="816" spans="1:20" ht="30" x14ac:dyDescent="0.3">
      <c r="G816" s="49" t="s">
        <v>1325</v>
      </c>
      <c r="M816" s="43">
        <f>SUM(M814:M815)</f>
        <v>130000</v>
      </c>
      <c r="N816" s="43">
        <f t="shared" ref="N816:P816" si="67">SUM(N814:N815)</f>
        <v>74188.561000000002</v>
      </c>
      <c r="O816" s="43">
        <f t="shared" si="67"/>
        <v>1E-3</v>
      </c>
      <c r="P816" s="43">
        <f t="shared" si="67"/>
        <v>0</v>
      </c>
    </row>
    <row r="817" spans="7:16" ht="30" x14ac:dyDescent="0.3">
      <c r="G817" s="49" t="s">
        <v>1326</v>
      </c>
      <c r="M817" s="43">
        <f>+M816+M811</f>
        <v>220000</v>
      </c>
      <c r="N817" s="43">
        <f t="shared" ref="N817:P817" si="68">+N816+N811</f>
        <v>145469.32400000002</v>
      </c>
      <c r="O817" s="43">
        <f t="shared" si="68"/>
        <v>2E-3</v>
      </c>
      <c r="P817" s="43">
        <f t="shared" si="68"/>
        <v>0</v>
      </c>
    </row>
    <row r="819" spans="7:16" ht="15" x14ac:dyDescent="0.3">
      <c r="G819" s="49" t="s">
        <v>1327</v>
      </c>
      <c r="M819" s="43">
        <f>+M817+M806+M779+M740+M729+M663+M588+M584+M580+M574+M424+M196</f>
        <v>292598413.67400002</v>
      </c>
      <c r="N819" s="43">
        <f t="shared" ref="N819:P819" si="69">+N817+N806+N779+N740+N729+N663+N588+N584+N580+N574+N424+N196</f>
        <v>29728900.645</v>
      </c>
      <c r="O819" s="43">
        <f t="shared" si="69"/>
        <v>29975938.244000003</v>
      </c>
      <c r="P819" s="43">
        <f t="shared" si="69"/>
        <v>29786266.495000005</v>
      </c>
    </row>
  </sheetData>
  <sortState ref="A790:U804">
    <sortCondition ref="R790:R804"/>
    <sortCondition ref="Q790:Q804"/>
    <sortCondition ref="S790:S804"/>
  </sortState>
  <mergeCells count="1">
    <mergeCell ref="Q4:T4"/>
  </mergeCells>
  <printOptions horizontalCentered="1"/>
  <pageMargins left="0.59055118110236227" right="0.59055118110236227" top="1.2598425196850394" bottom="0.39370078740157483" header="0.9055118110236221" footer="0.51181102362204722"/>
  <pageSetup paperSize="9" scale="49" orientation="landscape" horizontalDpi="4294967294" verticalDpi="4294967294" r:id="rId1"/>
  <headerFooter alignWithMargins="0">
    <oddHeader xml:space="preserve">&amp;R&amp;"Book Antiqua,Negrita"ANEXO III.1
Página &amp;P/&amp;N&amp;"Arial,Normal"
</oddHeader>
  </headerFooter>
  <rowBreaks count="4" manualBreakCount="4">
    <brk id="279" max="19" man="1"/>
    <brk id="528" max="19" man="1"/>
    <brk id="574" max="19" man="1"/>
    <brk id="78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8"/>
  <sheetViews>
    <sheetView tabSelected="1" workbookViewId="0">
      <selection activeCell="H114" sqref="H114"/>
    </sheetView>
  </sheetViews>
  <sheetFormatPr baseColWidth="10" defaultRowHeight="13.5" x14ac:dyDescent="0.25"/>
  <cols>
    <col min="1" max="3" width="11.42578125" style="1"/>
    <col min="4" max="4" width="43.28515625" style="1" customWidth="1"/>
    <col min="5" max="16384" width="11.42578125" style="1"/>
  </cols>
  <sheetData>
    <row r="3" spans="3:8" x14ac:dyDescent="0.25">
      <c r="C3" s="55" t="s">
        <v>1467</v>
      </c>
    </row>
    <row r="4" spans="3:8" x14ac:dyDescent="0.25">
      <c r="C4" s="55" t="s">
        <v>1466</v>
      </c>
      <c r="G4" s="55"/>
    </row>
    <row r="7" spans="3:8" ht="15" x14ac:dyDescent="0.3">
      <c r="C7" s="56" t="s">
        <v>1465</v>
      </c>
      <c r="D7" s="56" t="s">
        <v>705</v>
      </c>
      <c r="G7" s="57" t="s">
        <v>1470</v>
      </c>
    </row>
    <row r="8" spans="3:8" x14ac:dyDescent="0.25">
      <c r="C8" s="58">
        <v>0</v>
      </c>
      <c r="D8" s="59" t="s">
        <v>706</v>
      </c>
      <c r="G8" s="8" t="s">
        <v>60</v>
      </c>
      <c r="H8" s="1" t="s">
        <v>1471</v>
      </c>
    </row>
    <row r="9" spans="3:8" x14ac:dyDescent="0.25">
      <c r="C9" s="58">
        <v>1</v>
      </c>
      <c r="D9" s="59" t="s">
        <v>707</v>
      </c>
      <c r="G9" s="8" t="s">
        <v>485</v>
      </c>
      <c r="H9" s="1" t="s">
        <v>1472</v>
      </c>
    </row>
    <row r="10" spans="3:8" x14ac:dyDescent="0.25">
      <c r="C10" s="58">
        <v>2</v>
      </c>
      <c r="D10" s="59" t="s">
        <v>708</v>
      </c>
      <c r="G10" s="8" t="s">
        <v>104</v>
      </c>
      <c r="H10" s="1" t="s">
        <v>1473</v>
      </c>
    </row>
    <row r="11" spans="3:8" x14ac:dyDescent="0.25">
      <c r="C11" s="58">
        <v>3</v>
      </c>
      <c r="D11" s="59" t="s">
        <v>709</v>
      </c>
      <c r="G11" s="8" t="s">
        <v>1474</v>
      </c>
      <c r="H11" s="1" t="s">
        <v>1475</v>
      </c>
    </row>
    <row r="12" spans="3:8" x14ac:dyDescent="0.25">
      <c r="C12" s="58">
        <v>4</v>
      </c>
      <c r="D12" s="59" t="s">
        <v>710</v>
      </c>
      <c r="G12" s="8" t="s">
        <v>1476</v>
      </c>
      <c r="H12" s="1" t="s">
        <v>1477</v>
      </c>
    </row>
    <row r="13" spans="3:8" x14ac:dyDescent="0.25">
      <c r="C13" s="58">
        <v>5</v>
      </c>
      <c r="D13" s="59" t="s">
        <v>711</v>
      </c>
      <c r="G13" s="8" t="s">
        <v>1478</v>
      </c>
      <c r="H13" s="1" t="s">
        <v>1479</v>
      </c>
    </row>
    <row r="14" spans="3:8" x14ac:dyDescent="0.25">
      <c r="C14" s="58">
        <v>6</v>
      </c>
      <c r="D14" s="59" t="s">
        <v>712</v>
      </c>
      <c r="G14" s="8" t="s">
        <v>1480</v>
      </c>
      <c r="H14" s="1" t="s">
        <v>1481</v>
      </c>
    </row>
    <row r="15" spans="3:8" x14ac:dyDescent="0.25">
      <c r="C15" s="58">
        <v>7</v>
      </c>
      <c r="D15" s="59" t="s">
        <v>713</v>
      </c>
      <c r="G15" s="8" t="s">
        <v>1482</v>
      </c>
      <c r="H15" s="1" t="s">
        <v>1483</v>
      </c>
    </row>
    <row r="16" spans="3:8" x14ac:dyDescent="0.25">
      <c r="C16" s="58">
        <v>8</v>
      </c>
      <c r="D16" s="59" t="s">
        <v>714</v>
      </c>
      <c r="G16" s="8" t="s">
        <v>1484</v>
      </c>
      <c r="H16" s="1" t="s">
        <v>1485</v>
      </c>
    </row>
    <row r="17" spans="3:8" x14ac:dyDescent="0.25">
      <c r="C17" s="58">
        <v>9</v>
      </c>
      <c r="D17" s="59" t="s">
        <v>715</v>
      </c>
      <c r="G17" s="8" t="s">
        <v>1486</v>
      </c>
      <c r="H17" s="1" t="s">
        <v>1487</v>
      </c>
    </row>
    <row r="18" spans="3:8" x14ac:dyDescent="0.25">
      <c r="C18" s="58">
        <v>10</v>
      </c>
      <c r="D18" s="59" t="s">
        <v>716</v>
      </c>
      <c r="G18" s="8" t="s">
        <v>1488</v>
      </c>
      <c r="H18" s="1" t="s">
        <v>1489</v>
      </c>
    </row>
    <row r="19" spans="3:8" x14ac:dyDescent="0.25">
      <c r="C19" s="58">
        <v>11</v>
      </c>
      <c r="D19" s="59" t="s">
        <v>717</v>
      </c>
      <c r="G19" s="8" t="s">
        <v>1490</v>
      </c>
      <c r="H19" s="1" t="s">
        <v>1491</v>
      </c>
    </row>
    <row r="20" spans="3:8" x14ac:dyDescent="0.25">
      <c r="C20" s="58">
        <v>12</v>
      </c>
      <c r="D20" s="59" t="s">
        <v>718</v>
      </c>
      <c r="G20" s="8" t="s">
        <v>1492</v>
      </c>
      <c r="H20" s="1" t="s">
        <v>1493</v>
      </c>
    </row>
    <row r="21" spans="3:8" x14ac:dyDescent="0.25">
      <c r="C21" s="58">
        <v>13</v>
      </c>
      <c r="D21" s="59" t="s">
        <v>719</v>
      </c>
    </row>
    <row r="22" spans="3:8" x14ac:dyDescent="0.25">
      <c r="C22" s="58">
        <v>14</v>
      </c>
      <c r="D22" s="59" t="s">
        <v>720</v>
      </c>
    </row>
    <row r="23" spans="3:8" x14ac:dyDescent="0.25">
      <c r="C23" s="58">
        <v>15</v>
      </c>
      <c r="D23" s="59" t="s">
        <v>721</v>
      </c>
    </row>
    <row r="24" spans="3:8" x14ac:dyDescent="0.25">
      <c r="C24" s="58">
        <v>16</v>
      </c>
      <c r="D24" s="59" t="s">
        <v>722</v>
      </c>
    </row>
    <row r="26" spans="3:8" ht="15" x14ac:dyDescent="0.3">
      <c r="C26" s="56" t="s">
        <v>1465</v>
      </c>
      <c r="D26" s="56" t="s">
        <v>723</v>
      </c>
    </row>
    <row r="27" spans="3:8" x14ac:dyDescent="0.25">
      <c r="C27" s="58">
        <v>5</v>
      </c>
      <c r="D27" s="59" t="s">
        <v>20</v>
      </c>
    </row>
    <row r="28" spans="3:8" x14ac:dyDescent="0.25">
      <c r="C28" s="58">
        <v>8</v>
      </c>
      <c r="D28" s="59" t="s">
        <v>724</v>
      </c>
    </row>
    <row r="29" spans="3:8" x14ac:dyDescent="0.25">
      <c r="C29" s="58">
        <v>11</v>
      </c>
      <c r="D29" s="59" t="s">
        <v>7</v>
      </c>
    </row>
    <row r="30" spans="3:8" x14ac:dyDescent="0.25">
      <c r="C30" s="58">
        <v>12</v>
      </c>
      <c r="D30" s="59" t="s">
        <v>135</v>
      </c>
    </row>
    <row r="31" spans="3:8" x14ac:dyDescent="0.25">
      <c r="C31" s="58">
        <v>13</v>
      </c>
      <c r="D31" s="59" t="s">
        <v>72</v>
      </c>
    </row>
    <row r="32" spans="3:8" x14ac:dyDescent="0.25">
      <c r="C32" s="58">
        <v>14</v>
      </c>
      <c r="D32" s="59" t="s">
        <v>74</v>
      </c>
    </row>
    <row r="33" spans="3:4" x14ac:dyDescent="0.25">
      <c r="C33" s="58">
        <v>17</v>
      </c>
      <c r="D33" s="59" t="s">
        <v>99</v>
      </c>
    </row>
    <row r="34" spans="3:4" x14ac:dyDescent="0.25">
      <c r="C34" s="58">
        <v>18</v>
      </c>
      <c r="D34" s="59" t="s">
        <v>725</v>
      </c>
    </row>
    <row r="35" spans="3:4" x14ac:dyDescent="0.25">
      <c r="C35" s="58">
        <v>20</v>
      </c>
      <c r="D35" s="59" t="s">
        <v>726</v>
      </c>
    </row>
    <row r="36" spans="3:4" x14ac:dyDescent="0.25">
      <c r="C36" s="58">
        <v>21</v>
      </c>
      <c r="D36" s="59" t="s">
        <v>75</v>
      </c>
    </row>
    <row r="37" spans="3:4" x14ac:dyDescent="0.25">
      <c r="C37" s="58">
        <v>22</v>
      </c>
      <c r="D37" s="59" t="s">
        <v>76</v>
      </c>
    </row>
    <row r="38" spans="3:4" x14ac:dyDescent="0.25">
      <c r="C38" s="58">
        <v>23</v>
      </c>
      <c r="D38" s="59" t="s">
        <v>727</v>
      </c>
    </row>
  </sheetData>
  <printOptions horizontalCentered="1"/>
  <pageMargins left="0.59055118110236227" right="0.59055118110236227" top="1.2598425196850394" bottom="0.39370078740157483" header="0.9055118110236221" footer="0.51181102362204722"/>
  <pageSetup paperSize="9" scale="49" orientation="landscape" r:id="rId1"/>
  <headerFooter alignWithMargins="0">
    <oddHeader xml:space="preserve">&amp;R&amp;"Book Antiqua,Negrita"ANEXO III.1
Página &amp;P/&amp;N&amp;"Arial,Normal"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cuadroProgramas</vt:lpstr>
      <vt:lpstr>Notas</vt:lpstr>
      <vt:lpstr>cuadroProgramas!Área_de_impresión</vt:lpstr>
      <vt:lpstr>cuadroProgramas!Títulos_a_imprimir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Burlando</dc:creator>
  <cp:lastModifiedBy>Ana Laura Kiezela</cp:lastModifiedBy>
  <cp:lastPrinted>2018-06-26T16:33:31Z</cp:lastPrinted>
  <dcterms:created xsi:type="dcterms:W3CDTF">2018-03-12T14:00:58Z</dcterms:created>
  <dcterms:modified xsi:type="dcterms:W3CDTF">2018-06-26T16:33:36Z</dcterms:modified>
</cp:coreProperties>
</file>