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Recursos\internet\Publicaciones\NUEVA WEB DNAP\RON_INFORMACIONCONSOLIDADA\"/>
    </mc:Choice>
  </mc:AlternateContent>
  <bookViews>
    <workbookView xWindow="0" yWindow="0" windowWidth="28800" windowHeight="12300" activeTab="3"/>
  </bookViews>
  <sheets>
    <sheet name="enero" sheetId="25" r:id="rId1"/>
    <sheet name="febrero" sheetId="28" r:id="rId2"/>
    <sheet name="marzo" sheetId="30" r:id="rId3"/>
    <sheet name="CONS" sheetId="3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1" l="1"/>
  <c r="D11" i="31"/>
  <c r="F11" i="31" s="1"/>
  <c r="W11" i="31" s="1"/>
  <c r="AC11" i="31" s="1"/>
  <c r="D12" i="31"/>
  <c r="F12" i="31" s="1"/>
  <c r="W12" i="31" s="1"/>
  <c r="AC12" i="31" s="1"/>
  <c r="D13" i="31"/>
  <c r="F13" i="31" s="1"/>
  <c r="W13" i="31" s="1"/>
  <c r="AC13" i="31" s="1"/>
  <c r="D14" i="31"/>
  <c r="F14" i="31" s="1"/>
  <c r="W14" i="31" s="1"/>
  <c r="AC14" i="31" s="1"/>
  <c r="D15" i="31"/>
  <c r="F15" i="31" s="1"/>
  <c r="W15" i="31" s="1"/>
  <c r="AC15" i="31" s="1"/>
  <c r="D16" i="31"/>
  <c r="F16" i="31" s="1"/>
  <c r="W16" i="31" s="1"/>
  <c r="AC16" i="31" s="1"/>
  <c r="D17" i="31"/>
  <c r="F17" i="31" s="1"/>
  <c r="W17" i="31" s="1"/>
  <c r="AC17" i="31" s="1"/>
  <c r="D18" i="31"/>
  <c r="F18" i="31" s="1"/>
  <c r="W18" i="31" s="1"/>
  <c r="AC18" i="31" s="1"/>
  <c r="D19" i="31"/>
  <c r="F19" i="31" s="1"/>
  <c r="W19" i="31" s="1"/>
  <c r="AC19" i="31" s="1"/>
  <c r="D20" i="31"/>
  <c r="F20" i="31" s="1"/>
  <c r="W20" i="31" s="1"/>
  <c r="AC20" i="31" s="1"/>
  <c r="D21" i="31"/>
  <c r="F21" i="31" s="1"/>
  <c r="W21" i="31" s="1"/>
  <c r="AC21" i="31" s="1"/>
  <c r="D22" i="31"/>
  <c r="F22" i="31" s="1"/>
  <c r="W22" i="31" s="1"/>
  <c r="AC22" i="31" s="1"/>
  <c r="D23" i="31"/>
  <c r="F23" i="31" s="1"/>
  <c r="W23" i="31" s="1"/>
  <c r="AC23" i="31" s="1"/>
  <c r="D24" i="31"/>
  <c r="F24" i="31" s="1"/>
  <c r="W24" i="31" s="1"/>
  <c r="AC24" i="31" s="1"/>
  <c r="D25" i="31"/>
  <c r="F25" i="31" s="1"/>
  <c r="W25" i="31" s="1"/>
  <c r="AC25" i="31" s="1"/>
  <c r="M33" i="31"/>
  <c r="M39" i="31" s="1"/>
  <c r="D26" i="31"/>
  <c r="F26" i="31" s="1"/>
  <c r="W26" i="31" s="1"/>
  <c r="AC26" i="31" s="1"/>
  <c r="D27" i="31"/>
  <c r="F27" i="31" s="1"/>
  <c r="W27" i="31" s="1"/>
  <c r="AC27" i="31" s="1"/>
  <c r="D28" i="31"/>
  <c r="F28" i="31" s="1"/>
  <c r="W28" i="31" s="1"/>
  <c r="AC28" i="31" s="1"/>
  <c r="R33" i="31"/>
  <c r="R39" i="31" s="1"/>
  <c r="T33" i="31"/>
  <c r="T39" i="31" s="1"/>
  <c r="D29" i="31"/>
  <c r="F29" i="31" s="1"/>
  <c r="W29" i="31" s="1"/>
  <c r="AC29" i="31" s="1"/>
  <c r="D30" i="31"/>
  <c r="F30" i="31" s="1"/>
  <c r="W30" i="31" s="1"/>
  <c r="AC30" i="31" s="1"/>
  <c r="D31" i="31"/>
  <c r="F31" i="31" s="1"/>
  <c r="W31" i="31" s="1"/>
  <c r="AC31" i="31" s="1"/>
  <c r="Y33" i="31"/>
  <c r="Y39" i="31" s="1"/>
  <c r="D32" i="31"/>
  <c r="F32" i="31" s="1"/>
  <c r="W32" i="31" s="1"/>
  <c r="AC32" i="31" s="1"/>
  <c r="H33" i="31"/>
  <c r="H39" i="31" s="1"/>
  <c r="B33" i="31"/>
  <c r="C33" i="31"/>
  <c r="E33" i="31"/>
  <c r="G33" i="31"/>
  <c r="G39" i="31" s="1"/>
  <c r="I33" i="31"/>
  <c r="I39" i="31" s="1"/>
  <c r="J33" i="31"/>
  <c r="J39" i="31" s="1"/>
  <c r="K33" i="31"/>
  <c r="K39" i="31" s="1"/>
  <c r="L33" i="31"/>
  <c r="L39" i="31" s="1"/>
  <c r="N33" i="31"/>
  <c r="N39" i="31" s="1"/>
  <c r="O33" i="31"/>
  <c r="P33" i="31"/>
  <c r="P39" i="31" s="1"/>
  <c r="Q33" i="31"/>
  <c r="Q39" i="31" s="1"/>
  <c r="S33" i="31"/>
  <c r="S39" i="31" s="1"/>
  <c r="U33" i="31"/>
  <c r="U39" i="31" s="1"/>
  <c r="V33" i="31"/>
  <c r="V39" i="31" s="1"/>
  <c r="D34" i="31"/>
  <c r="F34" i="31" s="1"/>
  <c r="W34" i="31" s="1"/>
  <c r="AC34" i="31" s="1"/>
  <c r="B39" i="31"/>
  <c r="D35" i="31"/>
  <c r="F35" i="31" s="1"/>
  <c r="AC35" i="31"/>
  <c r="D36" i="31"/>
  <c r="F36" i="31"/>
  <c r="W36" i="31" s="1"/>
  <c r="AC36" i="31" s="1"/>
  <c r="D37" i="31"/>
  <c r="F37" i="31"/>
  <c r="W37" i="31" s="1"/>
  <c r="AC37" i="31" s="1"/>
  <c r="D38" i="31"/>
  <c r="F38" i="31"/>
  <c r="W38" i="31" s="1"/>
  <c r="AC38" i="31" s="1"/>
  <c r="C39" i="31"/>
  <c r="E39" i="31"/>
  <c r="O39" i="31"/>
  <c r="E55" i="30"/>
  <c r="E52" i="30"/>
  <c r="V39" i="30"/>
  <c r="U39" i="30"/>
  <c r="T39" i="30"/>
  <c r="S39" i="30"/>
  <c r="R39" i="30"/>
  <c r="Q39" i="30"/>
  <c r="P39" i="30"/>
  <c r="O39" i="30"/>
  <c r="N39" i="30"/>
  <c r="M39" i="30"/>
  <c r="L39" i="30"/>
  <c r="K39" i="30"/>
  <c r="J39" i="30"/>
  <c r="I39" i="30"/>
  <c r="H39" i="30"/>
  <c r="G39" i="30"/>
  <c r="E39" i="30"/>
  <c r="D38" i="30"/>
  <c r="F38" i="30" s="1"/>
  <c r="W38" i="30" s="1"/>
  <c r="AC38" i="30" s="1"/>
  <c r="D37" i="30"/>
  <c r="F37" i="30" s="1"/>
  <c r="W37" i="30" s="1"/>
  <c r="AC37" i="30" s="1"/>
  <c r="AA36" i="30"/>
  <c r="Y36" i="30"/>
  <c r="D36" i="30"/>
  <c r="F36" i="30" s="1"/>
  <c r="W36" i="30" s="1"/>
  <c r="AC36" i="30" s="1"/>
  <c r="AC35" i="30"/>
  <c r="D35" i="30"/>
  <c r="F35" i="30" s="1"/>
  <c r="D34" i="30"/>
  <c r="F34" i="30" s="1"/>
  <c r="W34" i="30" s="1"/>
  <c r="AC34" i="30" s="1"/>
  <c r="AA33" i="30"/>
  <c r="Y33" i="30"/>
  <c r="Y39" i="30" s="1"/>
  <c r="V33" i="30"/>
  <c r="U33" i="30"/>
  <c r="T33" i="30"/>
  <c r="S33" i="30"/>
  <c r="R33" i="30"/>
  <c r="Q33" i="30"/>
  <c r="P33" i="30"/>
  <c r="O33" i="30"/>
  <c r="N33" i="30"/>
  <c r="M33" i="30"/>
  <c r="L33" i="30"/>
  <c r="K33" i="30"/>
  <c r="J33" i="30"/>
  <c r="I33" i="30"/>
  <c r="H33" i="30"/>
  <c r="G33" i="30"/>
  <c r="E33" i="30"/>
  <c r="C33" i="30"/>
  <c r="C39" i="30" s="1"/>
  <c r="B33" i="30"/>
  <c r="B39" i="30" s="1"/>
  <c r="D32" i="30"/>
  <c r="F32" i="30" s="1"/>
  <c r="W32" i="30" s="1"/>
  <c r="AC32" i="30" s="1"/>
  <c r="D31" i="30"/>
  <c r="F31" i="30" s="1"/>
  <c r="W31" i="30" s="1"/>
  <c r="AC31" i="30" s="1"/>
  <c r="D30" i="30"/>
  <c r="F30" i="30" s="1"/>
  <c r="W30" i="30" s="1"/>
  <c r="AC30" i="30" s="1"/>
  <c r="D29" i="30"/>
  <c r="F29" i="30" s="1"/>
  <c r="W29" i="30" s="1"/>
  <c r="AC29" i="30" s="1"/>
  <c r="D28" i="30"/>
  <c r="F28" i="30" s="1"/>
  <c r="W28" i="30" s="1"/>
  <c r="AC28" i="30" s="1"/>
  <c r="D27" i="30"/>
  <c r="F27" i="30" s="1"/>
  <c r="W27" i="30" s="1"/>
  <c r="AC27" i="30" s="1"/>
  <c r="D26" i="30"/>
  <c r="F26" i="30" s="1"/>
  <c r="W26" i="30" s="1"/>
  <c r="AC26" i="30" s="1"/>
  <c r="D25" i="30"/>
  <c r="F25" i="30" s="1"/>
  <c r="W25" i="30" s="1"/>
  <c r="AC25" i="30" s="1"/>
  <c r="D24" i="30"/>
  <c r="F24" i="30" s="1"/>
  <c r="W24" i="30" s="1"/>
  <c r="AC24" i="30" s="1"/>
  <c r="D23" i="30"/>
  <c r="F23" i="30" s="1"/>
  <c r="W23" i="30" s="1"/>
  <c r="AC23" i="30" s="1"/>
  <c r="D22" i="30"/>
  <c r="F22" i="30" s="1"/>
  <c r="W22" i="30" s="1"/>
  <c r="AC22" i="30" s="1"/>
  <c r="D21" i="30"/>
  <c r="F21" i="30" s="1"/>
  <c r="W21" i="30" s="1"/>
  <c r="AC21" i="30" s="1"/>
  <c r="D20" i="30"/>
  <c r="F20" i="30" s="1"/>
  <c r="W20" i="30" s="1"/>
  <c r="AC20" i="30" s="1"/>
  <c r="D19" i="30"/>
  <c r="F19" i="30" s="1"/>
  <c r="W19" i="30" s="1"/>
  <c r="AC19" i="30" s="1"/>
  <c r="D18" i="30"/>
  <c r="F18" i="30" s="1"/>
  <c r="W18" i="30" s="1"/>
  <c r="AC18" i="30" s="1"/>
  <c r="D17" i="30"/>
  <c r="F17" i="30" s="1"/>
  <c r="W17" i="30" s="1"/>
  <c r="AC17" i="30" s="1"/>
  <c r="D16" i="30"/>
  <c r="F16" i="30" s="1"/>
  <c r="W16" i="30" s="1"/>
  <c r="AC16" i="30" s="1"/>
  <c r="D15" i="30"/>
  <c r="D33" i="30" s="1"/>
  <c r="D39" i="30" s="1"/>
  <c r="D14" i="30"/>
  <c r="F14" i="30" s="1"/>
  <c r="W14" i="30" s="1"/>
  <c r="AC14" i="30" s="1"/>
  <c r="D13" i="30"/>
  <c r="F13" i="30" s="1"/>
  <c r="W13" i="30" s="1"/>
  <c r="AC13" i="30" s="1"/>
  <c r="D12" i="30"/>
  <c r="F12" i="30" s="1"/>
  <c r="W12" i="30" s="1"/>
  <c r="AC12" i="30" s="1"/>
  <c r="D11" i="30"/>
  <c r="F11" i="30" s="1"/>
  <c r="W11" i="30" s="1"/>
  <c r="AC11" i="30" s="1"/>
  <c r="D10" i="30"/>
  <c r="F10" i="30" s="1"/>
  <c r="D33" i="31" l="1"/>
  <c r="D39" i="31" s="1"/>
  <c r="F39" i="31" s="1"/>
  <c r="F10" i="31"/>
  <c r="W10" i="30"/>
  <c r="F15" i="30"/>
  <c r="W15" i="30" s="1"/>
  <c r="AC15" i="30" s="1"/>
  <c r="D37" i="28"/>
  <c r="D36" i="28"/>
  <c r="AC35" i="28"/>
  <c r="D35" i="28"/>
  <c r="F35" i="28" s="1"/>
  <c r="D34" i="28"/>
  <c r="D32" i="28"/>
  <c r="F32" i="28" s="1"/>
  <c r="D30" i="28"/>
  <c r="D28" i="28"/>
  <c r="F28" i="28" s="1"/>
  <c r="D27" i="28"/>
  <c r="F27" i="28" s="1"/>
  <c r="D26" i="28"/>
  <c r="F26" i="28" s="1"/>
  <c r="D25" i="28"/>
  <c r="D24" i="28"/>
  <c r="F24" i="28" s="1"/>
  <c r="D22" i="28"/>
  <c r="D20" i="28"/>
  <c r="F20" i="28" s="1"/>
  <c r="D19" i="28"/>
  <c r="F19" i="28" s="1"/>
  <c r="D18" i="28"/>
  <c r="F18" i="28" s="1"/>
  <c r="D17" i="28"/>
  <c r="D16" i="28"/>
  <c r="F16" i="28" s="1"/>
  <c r="D12" i="28"/>
  <c r="F12" i="28" s="1"/>
  <c r="D11" i="28"/>
  <c r="F11" i="28" s="1"/>
  <c r="F33" i="31" l="1"/>
  <c r="W10" i="31"/>
  <c r="F34" i="28"/>
  <c r="F30" i="28"/>
  <c r="W30" i="28" s="1"/>
  <c r="AC30" i="28" s="1"/>
  <c r="F37" i="28"/>
  <c r="W37" i="28" s="1"/>
  <c r="AC37" i="28" s="1"/>
  <c r="W12" i="28"/>
  <c r="AC12" i="28" s="1"/>
  <c r="F17" i="28"/>
  <c r="F25" i="28"/>
  <c r="W25" i="28" s="1"/>
  <c r="AC25" i="28" s="1"/>
  <c r="D21" i="28"/>
  <c r="F21" i="28" s="1"/>
  <c r="W21" i="28" s="1"/>
  <c r="AC21" i="28" s="1"/>
  <c r="D14" i="28"/>
  <c r="F14" i="28" s="1"/>
  <c r="W14" i="28" s="1"/>
  <c r="AC14" i="28" s="1"/>
  <c r="W20" i="28"/>
  <c r="AC20" i="28" s="1"/>
  <c r="W28" i="28"/>
  <c r="AC28" i="28" s="1"/>
  <c r="D31" i="28"/>
  <c r="F31" i="28" s="1"/>
  <c r="W31" i="28" s="1"/>
  <c r="AC31" i="28" s="1"/>
  <c r="D38" i="28"/>
  <c r="F38" i="28" s="1"/>
  <c r="W38" i="28" s="1"/>
  <c r="AC38" i="28" s="1"/>
  <c r="F33" i="30"/>
  <c r="F39" i="30" s="1"/>
  <c r="W33" i="30"/>
  <c r="W39" i="30" s="1"/>
  <c r="AC10" i="30"/>
  <c r="AC33" i="30" s="1"/>
  <c r="AC39" i="30" s="1"/>
  <c r="W11" i="28"/>
  <c r="AC11" i="28" s="1"/>
  <c r="W19" i="28"/>
  <c r="AC19" i="28" s="1"/>
  <c r="W27" i="28"/>
  <c r="AC27" i="28" s="1"/>
  <c r="O33" i="28"/>
  <c r="O39" i="28" s="1"/>
  <c r="W34" i="28"/>
  <c r="AC34" i="28" s="1"/>
  <c r="W16" i="28"/>
  <c r="AC16" i="28" s="1"/>
  <c r="R33" i="28"/>
  <c r="D13" i="28"/>
  <c r="F13" i="28" s="1"/>
  <c r="W13" i="28" s="1"/>
  <c r="AC13" i="28" s="1"/>
  <c r="D29" i="28"/>
  <c r="F29" i="28" s="1"/>
  <c r="W29" i="28" s="1"/>
  <c r="AC29" i="28" s="1"/>
  <c r="E33" i="28"/>
  <c r="E39" i="28" s="1"/>
  <c r="D10" i="28"/>
  <c r="W18" i="28"/>
  <c r="AC18" i="28" s="1"/>
  <c r="W26" i="28"/>
  <c r="AC26" i="28" s="1"/>
  <c r="F36" i="28"/>
  <c r="W36" i="28" s="1"/>
  <c r="G33" i="28"/>
  <c r="G39" i="28" s="1"/>
  <c r="Q33" i="28"/>
  <c r="Q39" i="28" s="1"/>
  <c r="H33" i="28"/>
  <c r="H39" i="28" s="1"/>
  <c r="W17" i="28"/>
  <c r="AC17" i="28" s="1"/>
  <c r="K33" i="28"/>
  <c r="K39" i="28" s="1"/>
  <c r="L33" i="28"/>
  <c r="L39" i="28" s="1"/>
  <c r="U33" i="28"/>
  <c r="U39" i="28" s="1"/>
  <c r="P33" i="28"/>
  <c r="P39" i="28" s="1"/>
  <c r="S33" i="28"/>
  <c r="S39" i="28" s="1"/>
  <c r="W24" i="28"/>
  <c r="AC24" i="28" s="1"/>
  <c r="N33" i="28"/>
  <c r="N39" i="28" s="1"/>
  <c r="D15" i="28"/>
  <c r="F15" i="28" s="1"/>
  <c r="W15" i="28" s="1"/>
  <c r="AC15" i="28" s="1"/>
  <c r="D23" i="28"/>
  <c r="F23" i="28" s="1"/>
  <c r="W23" i="28" s="1"/>
  <c r="AC23" i="28" s="1"/>
  <c r="I33" i="28"/>
  <c r="I39" i="28" s="1"/>
  <c r="T33" i="28"/>
  <c r="T39" i="28" s="1"/>
  <c r="M33" i="28"/>
  <c r="M39" i="28" s="1"/>
  <c r="V33" i="28"/>
  <c r="V39" i="28" s="1"/>
  <c r="Y33" i="28"/>
  <c r="Y36" i="28" s="1"/>
  <c r="F22" i="28"/>
  <c r="W22" i="28" s="1"/>
  <c r="AC22" i="28" s="1"/>
  <c r="J33" i="28"/>
  <c r="J39" i="28" s="1"/>
  <c r="W32" i="28"/>
  <c r="AC32" i="28" s="1"/>
  <c r="AA33" i="28"/>
  <c r="AA36" i="28" s="1"/>
  <c r="F10" i="28"/>
  <c r="R39" i="28"/>
  <c r="B33" i="28"/>
  <c r="B39" i="28" s="1"/>
  <c r="C33" i="28"/>
  <c r="C39" i="28" s="1"/>
  <c r="E52" i="28"/>
  <c r="D10" i="25"/>
  <c r="F10" i="25" s="1"/>
  <c r="D11" i="25"/>
  <c r="F11" i="25" s="1"/>
  <c r="W11" i="25" s="1"/>
  <c r="AC11" i="25" s="1"/>
  <c r="D12" i="25"/>
  <c r="F12" i="25"/>
  <c r="W12" i="25"/>
  <c r="AC12" i="25"/>
  <c r="D13" i="25"/>
  <c r="F13" i="25"/>
  <c r="W13" i="25"/>
  <c r="AC13" i="25"/>
  <c r="D14" i="25"/>
  <c r="F14" i="25"/>
  <c r="W14" i="25"/>
  <c r="AC14" i="25"/>
  <c r="D15" i="25"/>
  <c r="F15" i="25"/>
  <c r="W15" i="25"/>
  <c r="AC15" i="25"/>
  <c r="D16" i="25"/>
  <c r="F16" i="25" s="1"/>
  <c r="W16" i="25" s="1"/>
  <c r="AC16" i="25" s="1"/>
  <c r="D17" i="25"/>
  <c r="F17" i="25" s="1"/>
  <c r="W17" i="25" s="1"/>
  <c r="AC17" i="25" s="1"/>
  <c r="D18" i="25"/>
  <c r="F18" i="25"/>
  <c r="W18" i="25"/>
  <c r="AC18" i="25"/>
  <c r="D19" i="25"/>
  <c r="F19" i="25"/>
  <c r="W19" i="25"/>
  <c r="AC19" i="25"/>
  <c r="D20" i="25"/>
  <c r="F20" i="25"/>
  <c r="W20" i="25"/>
  <c r="AC20" i="25"/>
  <c r="D21" i="25"/>
  <c r="F21" i="25"/>
  <c r="W21" i="25"/>
  <c r="AC21" i="25"/>
  <c r="D22" i="25"/>
  <c r="F22" i="25" s="1"/>
  <c r="W22" i="25" s="1"/>
  <c r="AC22" i="25" s="1"/>
  <c r="D23" i="25"/>
  <c r="F23" i="25" s="1"/>
  <c r="W23" i="25" s="1"/>
  <c r="AC23" i="25" s="1"/>
  <c r="D24" i="25"/>
  <c r="F24" i="25"/>
  <c r="W24" i="25"/>
  <c r="AC24" i="25"/>
  <c r="D25" i="25"/>
  <c r="F25" i="25"/>
  <c r="W25" i="25"/>
  <c r="AC25" i="25"/>
  <c r="D26" i="25"/>
  <c r="F26" i="25"/>
  <c r="W26" i="25"/>
  <c r="AC26" i="25"/>
  <c r="D27" i="25"/>
  <c r="F27" i="25" s="1"/>
  <c r="W27" i="25" s="1"/>
  <c r="AC27" i="25" s="1"/>
  <c r="D28" i="25"/>
  <c r="F28" i="25" s="1"/>
  <c r="W28" i="25" s="1"/>
  <c r="AC28" i="25" s="1"/>
  <c r="D29" i="25"/>
  <c r="F29" i="25" s="1"/>
  <c r="W29" i="25" s="1"/>
  <c r="AC29" i="25" s="1"/>
  <c r="D30" i="25"/>
  <c r="F30" i="25"/>
  <c r="W30" i="25"/>
  <c r="AC30" i="25"/>
  <c r="D31" i="25"/>
  <c r="F31" i="25"/>
  <c r="W31" i="25"/>
  <c r="AC31" i="25"/>
  <c r="D32" i="25"/>
  <c r="F32" i="25"/>
  <c r="W32" i="25"/>
  <c r="AC32" i="25"/>
  <c r="B33" i="25"/>
  <c r="B39" i="25" s="1"/>
  <c r="C33" i="25"/>
  <c r="C39" i="25" s="1"/>
  <c r="E33" i="25"/>
  <c r="E39" i="25" s="1"/>
  <c r="G33" i="25"/>
  <c r="H33" i="25"/>
  <c r="I33" i="25"/>
  <c r="I39" i="25" s="1"/>
  <c r="J33" i="25"/>
  <c r="K33" i="25"/>
  <c r="L33" i="25"/>
  <c r="L39" i="25" s="1"/>
  <c r="M33" i="25"/>
  <c r="M39" i="25" s="1"/>
  <c r="N33" i="25"/>
  <c r="N39" i="25" s="1"/>
  <c r="O33" i="25"/>
  <c r="O39" i="25" s="1"/>
  <c r="P33" i="25"/>
  <c r="P39" i="25" s="1"/>
  <c r="P40" i="25" s="1"/>
  <c r="Q33" i="25"/>
  <c r="Q39" i="25" s="1"/>
  <c r="R33" i="25"/>
  <c r="R39" i="25" s="1"/>
  <c r="S33" i="25"/>
  <c r="S39" i="25" s="1"/>
  <c r="T33" i="25"/>
  <c r="T39" i="25" s="1"/>
  <c r="T40" i="25" s="1"/>
  <c r="U33" i="25"/>
  <c r="U39" i="25" s="1"/>
  <c r="V33" i="25"/>
  <c r="V39" i="25" s="1"/>
  <c r="Y33" i="25"/>
  <c r="AA33" i="25"/>
  <c r="AA36" i="25" s="1"/>
  <c r="D34" i="25"/>
  <c r="F34" i="25"/>
  <c r="W34" i="25"/>
  <c r="AC34" i="25"/>
  <c r="D35" i="25"/>
  <c r="F35" i="25"/>
  <c r="AC35" i="25"/>
  <c r="D36" i="25"/>
  <c r="F36" i="25" s="1"/>
  <c r="W36" i="25" s="1"/>
  <c r="D37" i="25"/>
  <c r="F37" i="25"/>
  <c r="W37" i="25"/>
  <c r="AC37" i="25"/>
  <c r="D38" i="25"/>
  <c r="F38" i="25"/>
  <c r="W38" i="25"/>
  <c r="AC38" i="25"/>
  <c r="G39" i="25"/>
  <c r="H39" i="25"/>
  <c r="J39" i="25"/>
  <c r="K39" i="25"/>
  <c r="R40" i="25"/>
  <c r="B41" i="25"/>
  <c r="C41" i="25"/>
  <c r="E41" i="25"/>
  <c r="F41" i="25"/>
  <c r="G41" i="25"/>
  <c r="H41" i="25"/>
  <c r="I41" i="25"/>
  <c r="J41" i="25"/>
  <c r="K41" i="25"/>
  <c r="L41" i="25"/>
  <c r="M41" i="25"/>
  <c r="N41" i="25"/>
  <c r="O41" i="25"/>
  <c r="P41" i="25"/>
  <c r="Q41" i="25"/>
  <c r="R41" i="25"/>
  <c r="S41" i="25"/>
  <c r="T41" i="25"/>
  <c r="U41" i="25"/>
  <c r="V41" i="25"/>
  <c r="W41" i="25"/>
  <c r="X41" i="25"/>
  <c r="Y41" i="25"/>
  <c r="Z41" i="25"/>
  <c r="AA41" i="25"/>
  <c r="AB41" i="25"/>
  <c r="E52" i="25"/>
  <c r="E55" i="25"/>
  <c r="W33" i="31" l="1"/>
  <c r="W39" i="31" s="1"/>
  <c r="AC10" i="31"/>
  <c r="AC33" i="31" s="1"/>
  <c r="AC39" i="31" s="1"/>
  <c r="D33" i="28"/>
  <c r="D39" i="28" s="1"/>
  <c r="AC36" i="28"/>
  <c r="W10" i="28"/>
  <c r="F33" i="28"/>
  <c r="F39" i="28" s="1"/>
  <c r="Y39" i="28"/>
  <c r="E55" i="28"/>
  <c r="W10" i="25"/>
  <c r="F33" i="25"/>
  <c r="F39" i="25" s="1"/>
  <c r="D33" i="25"/>
  <c r="D39" i="25" s="1"/>
  <c r="Y36" i="25"/>
  <c r="Y39" i="25" s="1"/>
  <c r="W33" i="28" l="1"/>
  <c r="W39" i="28" s="1"/>
  <c r="AC10" i="28"/>
  <c r="AC36" i="25"/>
  <c r="AC10" i="25"/>
  <c r="AC33" i="25" s="1"/>
  <c r="AC39" i="25" s="1"/>
  <c r="W33" i="25"/>
  <c r="W39" i="25" s="1"/>
  <c r="AC33" i="28" l="1"/>
  <c r="AC39" i="28" l="1"/>
</calcChain>
</file>

<file path=xl/sharedStrings.xml><?xml version="1.0" encoding="utf-8"?>
<sst xmlns="http://schemas.openxmlformats.org/spreadsheetml/2006/main" count="432" uniqueCount="110">
  <si>
    <t xml:space="preserve">B.N.A. S.I.D.I.F.  </t>
  </si>
  <si>
    <t>FUENTE:</t>
  </si>
  <si>
    <t xml:space="preserve"> Fondo Compensador</t>
  </si>
  <si>
    <t xml:space="preserve"> Ajuste Autarquía Afip (**)</t>
  </si>
  <si>
    <t xml:space="preserve"> Otros Coparticipados</t>
  </si>
  <si>
    <t xml:space="preserve"> Int.Pag. Y Costo Fciero.</t>
  </si>
  <si>
    <t>(***) Los Regímenes De Energía  Eléctrica incluyen el financiamiento de los gastos de funcionamiento del Consejo Federal de la Energía Eléctrica, Resolución C.E. Nro.628  y Resolución C.E. Nro. 1625.</t>
  </si>
  <si>
    <t xml:space="preserve"> Ganancia Mínima Presunta</t>
  </si>
  <si>
    <t xml:space="preserve">(**) Se incorpora el Fallo de La CSJN por la distribución de los costos de la Autarquía AFIP a La Provincia De Santa Fe y La Pampa. </t>
  </si>
  <si>
    <t xml:space="preserve"> Impuestos Internos</t>
  </si>
  <si>
    <t xml:space="preserve">(**) Se Incorpora El Fallo De La Csjn Por La Distribución De Los Costos De La Autarquía Afip A La Provincia De Santa Fe Y La Pampa. </t>
  </si>
  <si>
    <t>Asimismo se debe señalar que en el monto que se consigna en Organismos Vialidad corresponde a la parte de Nación (10,4%) del Impuesto a los Combustibles prevista en La Ley N° 23.966 y modificatorias.</t>
  </si>
  <si>
    <t xml:space="preserve"> Impuesto al Valor Agregado</t>
  </si>
  <si>
    <t xml:space="preserve"> (*) El Monto correspondiente al Tesoro Nacional se encuentra neto de la transferencia a la C.A.B.A. en concepto de Coparticipación Fiscal.</t>
  </si>
  <si>
    <t>Nota:</t>
  </si>
  <si>
    <t xml:space="preserve"> Impuesto a las Ganancias</t>
  </si>
  <si>
    <t>Total (**)</t>
  </si>
  <si>
    <t>Fondo A.T.N.</t>
  </si>
  <si>
    <t>Seguridad Social</t>
  </si>
  <si>
    <t>Tesoro Nacional (*)</t>
  </si>
  <si>
    <t>Fdo.Compensador</t>
  </si>
  <si>
    <t>C.A.B.A</t>
  </si>
  <si>
    <t>Provincias</t>
  </si>
  <si>
    <t>Tierra Del Fuego</t>
  </si>
  <si>
    <t>Tucumán</t>
  </si>
  <si>
    <t>Sgo. Del Estero</t>
  </si>
  <si>
    <t>Santa Fe</t>
  </si>
  <si>
    <t>Santa Cruz</t>
  </si>
  <si>
    <t>San Luis</t>
  </si>
  <si>
    <t>San Juan</t>
  </si>
  <si>
    <t>Salta</t>
  </si>
  <si>
    <t>Río Negro</t>
  </si>
  <si>
    <t>Neuquén</t>
  </si>
  <si>
    <t>Misiones</t>
  </si>
  <si>
    <t>Mendoza</t>
  </si>
  <si>
    <t>La Rioja</t>
  </si>
  <si>
    <t>La Pampa</t>
  </si>
  <si>
    <t>Jujuy</t>
  </si>
  <si>
    <t>Formosa</t>
  </si>
  <si>
    <t>Entre Ríos</t>
  </si>
  <si>
    <t>Chubut</t>
  </si>
  <si>
    <t>Chaco</t>
  </si>
  <si>
    <t>Corrientes</t>
  </si>
  <si>
    <t>Córdoba</t>
  </si>
  <si>
    <t>Catamarca</t>
  </si>
  <si>
    <t>Buenos Aires</t>
  </si>
  <si>
    <t>(2)</t>
  </si>
  <si>
    <t>(1)</t>
  </si>
  <si>
    <t>Aart. 59 Inc. A</t>
  </si>
  <si>
    <t>Desequilib.</t>
  </si>
  <si>
    <t>Tarifa Elect.</t>
  </si>
  <si>
    <t>Provincial</t>
  </si>
  <si>
    <t>Infraestr.</t>
  </si>
  <si>
    <t>Punto 2</t>
  </si>
  <si>
    <t>Ley Nº 23.906</t>
  </si>
  <si>
    <t>Art. 30</t>
  </si>
  <si>
    <t>Nº 24.699</t>
  </si>
  <si>
    <t>Nº 24.049</t>
  </si>
  <si>
    <t xml:space="preserve">(1) + (2) </t>
  </si>
  <si>
    <t xml:space="preserve">II. a y b; II. d y e </t>
  </si>
  <si>
    <t xml:space="preserve"> Origen Nacional</t>
  </si>
  <si>
    <t>Ley Nº 24.977</t>
  </si>
  <si>
    <t xml:space="preserve">de </t>
  </si>
  <si>
    <t>F.E.D.E.I.</t>
  </si>
  <si>
    <t>Fdo. P/Comp.</t>
  </si>
  <si>
    <t>FO.NA.VI.</t>
  </si>
  <si>
    <t>Vialidad</t>
  </si>
  <si>
    <t>Obras de</t>
  </si>
  <si>
    <t>Art. 5</t>
  </si>
  <si>
    <t>Fdo. Educ.</t>
  </si>
  <si>
    <t>Ley Nº 23.966</t>
  </si>
  <si>
    <t>Ley</t>
  </si>
  <si>
    <t>Ley Nº 26.075</t>
  </si>
  <si>
    <t>Total</t>
  </si>
  <si>
    <t xml:space="preserve">Consenso Fiscal </t>
  </si>
  <si>
    <t>Recursos</t>
  </si>
  <si>
    <t>P/Peq.Contrib.</t>
  </si>
  <si>
    <t>Compens.</t>
  </si>
  <si>
    <t>Ley Nº 24.464</t>
  </si>
  <si>
    <t>Ley Nº 23.966 y Nº 24.699</t>
  </si>
  <si>
    <t>Los Activos</t>
  </si>
  <si>
    <t>Bienes Personales</t>
  </si>
  <si>
    <t>Subtotal</t>
  </si>
  <si>
    <t>De Servicios</t>
  </si>
  <si>
    <t>Neta De</t>
  </si>
  <si>
    <t xml:space="preserve">Compensación </t>
  </si>
  <si>
    <t>Reg.Simplif.</t>
  </si>
  <si>
    <t>Fondo</t>
  </si>
  <si>
    <t>Régimen de la Energía Eléctrica</t>
  </si>
  <si>
    <t>Impuesto a los Combustibles Líquidos</t>
  </si>
  <si>
    <t>I.V.A.</t>
  </si>
  <si>
    <t>Impuesto s/</t>
  </si>
  <si>
    <t xml:space="preserve">Impuesto sobre los </t>
  </si>
  <si>
    <t xml:space="preserve">Transfer. </t>
  </si>
  <si>
    <t>C.F.I.</t>
  </si>
  <si>
    <t>PLANILLA N° 1.1</t>
  </si>
  <si>
    <t xml:space="preserve">Información provisoria sujeta a modificaciones </t>
  </si>
  <si>
    <t>SUBSECRETARÍA DE COORDINACIÓN FISCAL PROVINCIAL</t>
  </si>
  <si>
    <t>Educativo</t>
  </si>
  <si>
    <t>Financ.</t>
  </si>
  <si>
    <t>L E Y    Nº  2 4 . 0 6 5</t>
  </si>
  <si>
    <t xml:space="preserve"> Subtotal</t>
  </si>
  <si>
    <t xml:space="preserve"> Total</t>
  </si>
  <si>
    <t>Última actualización: 31/01/2025</t>
  </si>
  <si>
    <t>NOTA:</t>
  </si>
  <si>
    <t xml:space="preserve">(**) Se Incorpora El Fallo de La CSJN por la distribución de los costos de la autarquía AFIP a la Provincia de Santa Fe y La Pampa. </t>
  </si>
  <si>
    <t>(***) Los Regímenes de Energía Eléctrica incluyen el financiamiento de los gastos de funcionamiento del Consejo Federal de la Energía Eléctrica, Resolución C.E. Nro.628  y Resolución C.E. Nro. 1625.</t>
  </si>
  <si>
    <t>Última actualización: 10/03/2025</t>
  </si>
  <si>
    <t>Información provisoria sujeta a modificaciones</t>
  </si>
  <si>
    <t>Última actualización: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</si>
</sst>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_)"/>
    <numFmt numFmtId="165" formatCode="#,##0.0"/>
    <numFmt numFmtId="166" formatCode="_-* #,##0.00\ _P_t_s_-;\-* #,##0.00\ _P_t_s_-;_-* &quot;-&quot;??\ _P_t_s_-;_-@_-"/>
  </numFmts>
  <fonts count="15" x14ac:knownFonts="1">
    <font>
      <sz val="12"/>
      <name val="Courier"/>
    </font>
    <font>
      <sz val="10"/>
      <name val="Arial"/>
      <family val="2"/>
    </font>
    <font>
      <sz val="10"/>
      <name val="Roboto"/>
    </font>
    <font>
      <b/>
      <sz val="10"/>
      <name val="Roboto"/>
    </font>
    <font>
      <i/>
      <sz val="10"/>
      <name val="Roboto"/>
    </font>
    <font>
      <b/>
      <sz val="10"/>
      <color theme="0" tint="-0.14999847407452621"/>
      <name val="Roboto"/>
    </font>
    <font>
      <sz val="9"/>
      <name val="Roboto"/>
    </font>
    <font>
      <sz val="12"/>
      <name val="Roboto"/>
    </font>
    <font>
      <b/>
      <sz val="11"/>
      <name val="Roboto"/>
    </font>
    <font>
      <b/>
      <sz val="10.5"/>
      <color theme="0" tint="-0.14999847407452621"/>
      <name val="Roboto"/>
    </font>
    <font>
      <sz val="10.5"/>
      <color theme="0" tint="-0.14999847407452621"/>
      <name val="Roboto"/>
    </font>
    <font>
      <b/>
      <sz val="10.5"/>
      <name val="Roboto"/>
    </font>
    <font>
      <sz val="10"/>
      <color rgb="FFFF0000"/>
      <name val="Roboto"/>
    </font>
    <font>
      <sz val="8"/>
      <name val="Roboto"/>
    </font>
    <font>
      <sz val="10.5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C4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2C4F"/>
        <bgColor indexed="64"/>
      </patternFill>
    </fill>
    <fill>
      <patternFill patternType="solid">
        <fgColor rgb="FF232C4F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</borders>
  <cellStyleXfs count="4">
    <xf numFmtId="164" fontId="0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164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/>
    <xf numFmtId="0" fontId="2" fillId="0" borderId="0" xfId="1" applyFont="1" applyBorder="1"/>
    <xf numFmtId="0" fontId="2" fillId="0" borderId="1" xfId="1" applyFont="1" applyBorder="1"/>
    <xf numFmtId="0" fontId="3" fillId="0" borderId="1" xfId="1" applyFont="1" applyBorder="1"/>
    <xf numFmtId="0" fontId="4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left"/>
    </xf>
    <xf numFmtId="165" fontId="3" fillId="2" borderId="0" xfId="1" applyNumberFormat="1" applyFont="1" applyFill="1" applyBorder="1" applyAlignment="1">
      <alignment horizontal="right"/>
    </xf>
    <xf numFmtId="165" fontId="3" fillId="4" borderId="5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165" fontId="3" fillId="0" borderId="0" xfId="1" applyNumberFormat="1" applyFont="1" applyBorder="1"/>
    <xf numFmtId="0" fontId="3" fillId="0" borderId="10" xfId="1" applyFont="1" applyBorder="1"/>
    <xf numFmtId="164" fontId="2" fillId="4" borderId="10" xfId="0" applyFont="1" applyFill="1" applyBorder="1" applyAlignment="1"/>
    <xf numFmtId="0" fontId="3" fillId="4" borderId="11" xfId="1" applyFont="1" applyFill="1" applyBorder="1" applyAlignment="1"/>
    <xf numFmtId="0" fontId="2" fillId="0" borderId="0" xfId="1" applyFont="1" applyAlignment="1">
      <alignment horizontal="center"/>
    </xf>
    <xf numFmtId="165" fontId="2" fillId="0" borderId="0" xfId="1" applyNumberFormat="1" applyFont="1"/>
    <xf numFmtId="165" fontId="2" fillId="0" borderId="0" xfId="1" applyNumberFormat="1" applyFont="1" applyBorder="1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" fontId="2" fillId="0" borderId="0" xfId="1" applyNumberFormat="1" applyFont="1"/>
    <xf numFmtId="0" fontId="3" fillId="0" borderId="5" xfId="1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/>
    </xf>
    <xf numFmtId="165" fontId="3" fillId="3" borderId="12" xfId="1" applyNumberFormat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65" fontId="3" fillId="0" borderId="0" xfId="1" applyNumberFormat="1" applyFont="1"/>
    <xf numFmtId="165" fontId="3" fillId="4" borderId="15" xfId="1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3" fillId="4" borderId="16" xfId="1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2" fillId="4" borderId="15" xfId="1" applyNumberFormat="1" applyFont="1" applyFill="1" applyBorder="1" applyAlignment="1">
      <alignment horizontal="center"/>
    </xf>
    <xf numFmtId="165" fontId="2" fillId="4" borderId="17" xfId="1" applyNumberFormat="1" applyFont="1" applyFill="1" applyBorder="1" applyAlignment="1">
      <alignment horizontal="center"/>
    </xf>
    <xf numFmtId="0" fontId="3" fillId="4" borderId="15" xfId="1" applyFont="1" applyFill="1" applyBorder="1"/>
    <xf numFmtId="165" fontId="3" fillId="4" borderId="17" xfId="1" applyNumberFormat="1" applyFont="1" applyFill="1" applyBorder="1" applyAlignment="1">
      <alignment horizontal="center"/>
    </xf>
    <xf numFmtId="165" fontId="3" fillId="4" borderId="18" xfId="1" applyNumberFormat="1" applyFont="1" applyFill="1" applyBorder="1" applyAlignment="1">
      <alignment horizontal="center"/>
    </xf>
    <xf numFmtId="0" fontId="3" fillId="4" borderId="17" xfId="1" applyFont="1" applyFill="1" applyBorder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5" fontId="3" fillId="0" borderId="2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2" fillId="0" borderId="36" xfId="1" applyFont="1" applyBorder="1" applyAlignment="1">
      <alignment horizontal="right"/>
    </xf>
    <xf numFmtId="0" fontId="2" fillId="0" borderId="0" xfId="1" applyFont="1" applyBorder="1" applyAlignment="1">
      <alignment horizontal="centerContinuous"/>
    </xf>
    <xf numFmtId="0" fontId="2" fillId="0" borderId="0" xfId="1" applyFont="1" applyBorder="1" applyAlignment="1">
      <alignment horizontal="left"/>
    </xf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horizontal="centerContinuous"/>
    </xf>
    <xf numFmtId="0" fontId="6" fillId="0" borderId="0" xfId="1" applyFont="1"/>
    <xf numFmtId="0" fontId="4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Continuous"/>
    </xf>
    <xf numFmtId="0" fontId="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right" vertical="top"/>
    </xf>
    <xf numFmtId="0" fontId="8" fillId="0" borderId="0" xfId="1" applyFont="1" applyBorder="1" applyAlignment="1">
      <alignment horizontal="right" vertical="top"/>
    </xf>
    <xf numFmtId="0" fontId="8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centerContinuous" wrapText="1"/>
    </xf>
    <xf numFmtId="0" fontId="3" fillId="0" borderId="0" xfId="1" applyFont="1" applyBorder="1" applyAlignment="1">
      <alignment horizontal="left"/>
    </xf>
    <xf numFmtId="0" fontId="4" fillId="0" borderId="0" xfId="1" applyFont="1" applyAlignment="1"/>
    <xf numFmtId="165" fontId="9" fillId="7" borderId="2" xfId="1" applyNumberFormat="1" applyFont="1" applyFill="1" applyBorder="1" applyAlignment="1">
      <alignment horizontal="center" vertical="center"/>
    </xf>
    <xf numFmtId="4" fontId="5" fillId="7" borderId="3" xfId="1" applyNumberFormat="1" applyFont="1" applyFill="1" applyBorder="1"/>
    <xf numFmtId="0" fontId="3" fillId="0" borderId="0" xfId="1" applyFont="1" applyBorder="1" applyAlignment="1">
      <alignment vertical="center"/>
    </xf>
    <xf numFmtId="165" fontId="9" fillId="6" borderId="8" xfId="1" applyNumberFormat="1" applyFont="1" applyFill="1" applyBorder="1" applyAlignment="1">
      <alignment horizontal="center" vertical="center"/>
    </xf>
    <xf numFmtId="165" fontId="9" fillId="3" borderId="7" xfId="1" applyNumberFormat="1" applyFont="1" applyFill="1" applyBorder="1" applyAlignment="1">
      <alignment horizontal="center" vertical="center"/>
    </xf>
    <xf numFmtId="165" fontId="9" fillId="6" borderId="14" xfId="1" applyNumberFormat="1" applyFont="1" applyFill="1" applyBorder="1" applyAlignment="1">
      <alignment horizontal="center" vertical="center"/>
    </xf>
    <xf numFmtId="0" fontId="9" fillId="6" borderId="14" xfId="1" applyFont="1" applyFill="1" applyBorder="1" applyAlignment="1">
      <alignment horizontal="left" vertical="center"/>
    </xf>
    <xf numFmtId="165" fontId="11" fillId="5" borderId="15" xfId="1" applyNumberFormat="1" applyFont="1" applyFill="1" applyBorder="1" applyAlignment="1">
      <alignment horizontal="center"/>
    </xf>
    <xf numFmtId="165" fontId="11" fillId="5" borderId="17" xfId="1" applyNumberFormat="1" applyFont="1" applyFill="1" applyBorder="1" applyAlignment="1">
      <alignment horizontal="center"/>
    </xf>
    <xf numFmtId="165" fontId="9" fillId="3" borderId="21" xfId="1" applyNumberFormat="1" applyFont="1" applyFill="1" applyBorder="1" applyAlignment="1">
      <alignment horizontal="center" vertical="center"/>
    </xf>
    <xf numFmtId="165" fontId="9" fillId="3" borderId="19" xfId="1" applyNumberFormat="1" applyFont="1" applyFill="1" applyBorder="1" applyAlignment="1">
      <alignment horizontal="center" vertical="center"/>
    </xf>
    <xf numFmtId="165" fontId="9" fillId="6" borderId="21" xfId="1" applyNumberFormat="1" applyFont="1" applyFill="1" applyBorder="1" applyAlignment="1">
      <alignment horizontal="center" vertical="center"/>
    </xf>
    <xf numFmtId="0" fontId="9" fillId="6" borderId="21" xfId="1" applyFont="1" applyFill="1" applyBorder="1" applyAlignment="1">
      <alignment horizontal="left" vertical="center"/>
    </xf>
    <xf numFmtId="49" fontId="9" fillId="3" borderId="21" xfId="1" applyNumberFormat="1" applyFont="1" applyFill="1" applyBorder="1" applyAlignment="1">
      <alignment horizontal="center"/>
    </xf>
    <xf numFmtId="0" fontId="11" fillId="0" borderId="0" xfId="1" applyFont="1"/>
    <xf numFmtId="49" fontId="9" fillId="6" borderId="21" xfId="1" applyNumberFormat="1" applyFont="1" applyFill="1" applyBorder="1" applyAlignment="1">
      <alignment horizontal="center"/>
    </xf>
    <xf numFmtId="49" fontId="9" fillId="6" borderId="0" xfId="1" applyNumberFormat="1" applyFont="1" applyFill="1" applyBorder="1" applyAlignment="1">
      <alignment horizontal="center"/>
    </xf>
    <xf numFmtId="49" fontId="9" fillId="6" borderId="9" xfId="1" applyNumberFormat="1" applyFont="1" applyFill="1" applyBorder="1" applyAlignment="1">
      <alignment horizontal="center"/>
    </xf>
    <xf numFmtId="49" fontId="9" fillId="6" borderId="19" xfId="1" applyNumberFormat="1" applyFont="1" applyFill="1" applyBorder="1" applyAlignment="1">
      <alignment horizontal="center"/>
    </xf>
    <xf numFmtId="49" fontId="9" fillId="6" borderId="22" xfId="1" applyNumberFormat="1" applyFont="1" applyFill="1" applyBorder="1" applyAlignment="1">
      <alignment horizontal="left"/>
    </xf>
    <xf numFmtId="49" fontId="9" fillId="6" borderId="21" xfId="1" applyNumberFormat="1" applyFont="1" applyFill="1" applyBorder="1"/>
    <xf numFmtId="49" fontId="9" fillId="6" borderId="0" xfId="1" applyNumberFormat="1" applyFont="1" applyFill="1" applyBorder="1" applyAlignment="1">
      <alignment horizontal="left"/>
    </xf>
    <xf numFmtId="49" fontId="9" fillId="6" borderId="23" xfId="1" applyNumberFormat="1" applyFont="1" applyFill="1" applyBorder="1" applyAlignment="1">
      <alignment horizontal="center"/>
    </xf>
    <xf numFmtId="49" fontId="9" fillId="6" borderId="24" xfId="1" applyNumberFormat="1" applyFont="1" applyFill="1" applyBorder="1" applyAlignment="1">
      <alignment horizontal="center"/>
    </xf>
    <xf numFmtId="49" fontId="9" fillId="6" borderId="16" xfId="1" applyNumberFormat="1" applyFont="1" applyFill="1" applyBorder="1" applyAlignment="1">
      <alignment horizontal="center"/>
    </xf>
    <xf numFmtId="49" fontId="9" fillId="6" borderId="25" xfId="1" applyNumberFormat="1" applyFont="1" applyFill="1" applyBorder="1" applyAlignment="1">
      <alignment horizontal="left"/>
    </xf>
    <xf numFmtId="49" fontId="9" fillId="6" borderId="29" xfId="1" applyNumberFormat="1" applyFont="1" applyFill="1" applyBorder="1" applyAlignment="1">
      <alignment horizontal="centerContinuous"/>
    </xf>
    <xf numFmtId="49" fontId="9" fillId="6" borderId="30" xfId="1" applyNumberFormat="1" applyFont="1" applyFill="1" applyBorder="1" applyAlignment="1">
      <alignment horizontal="centerContinuous"/>
    </xf>
    <xf numFmtId="49" fontId="9" fillId="6" borderId="31" xfId="1" applyNumberFormat="1" applyFont="1" applyFill="1" applyBorder="1" applyAlignment="1">
      <alignment horizontal="centerContinuous"/>
    </xf>
    <xf numFmtId="49" fontId="9" fillId="6" borderId="21" xfId="1" applyNumberFormat="1" applyFont="1" applyFill="1" applyBorder="1" applyAlignment="1">
      <alignment horizontal="centerContinuous"/>
    </xf>
    <xf numFmtId="49" fontId="9" fillId="6" borderId="26" xfId="1" applyNumberFormat="1" applyFont="1" applyFill="1" applyBorder="1" applyAlignment="1">
      <alignment horizontal="centerContinuous"/>
    </xf>
    <xf numFmtId="49" fontId="9" fillId="6" borderId="28" xfId="1" applyNumberFormat="1" applyFont="1" applyFill="1" applyBorder="1" applyAlignment="1">
      <alignment horizontal="centerContinuous"/>
    </xf>
    <xf numFmtId="9" fontId="9" fillId="3" borderId="23" xfId="3" applyFont="1" applyFill="1" applyBorder="1" applyAlignment="1">
      <alignment horizontal="center"/>
    </xf>
    <xf numFmtId="9" fontId="9" fillId="6" borderId="23" xfId="3" applyFont="1" applyFill="1" applyBorder="1" applyAlignment="1">
      <alignment horizontal="center"/>
    </xf>
    <xf numFmtId="9" fontId="9" fillId="6" borderId="32" xfId="3" applyFont="1" applyFill="1" applyBorder="1" applyAlignment="1">
      <alignment horizontal="center"/>
    </xf>
    <xf numFmtId="49" fontId="9" fillId="6" borderId="23" xfId="1" applyNumberFormat="1" applyFont="1" applyFill="1" applyBorder="1" applyAlignment="1">
      <alignment horizontal="centerContinuous"/>
    </xf>
    <xf numFmtId="49" fontId="9" fillId="6" borderId="33" xfId="1" applyNumberFormat="1" applyFont="1" applyFill="1" applyBorder="1" applyAlignment="1">
      <alignment horizontal="centerContinuous"/>
    </xf>
    <xf numFmtId="49" fontId="9" fillId="6" borderId="35" xfId="1" applyNumberFormat="1" applyFont="1" applyFill="1" applyBorder="1" applyAlignment="1">
      <alignment horizontal="centerContinuous"/>
    </xf>
    <xf numFmtId="9" fontId="3" fillId="6" borderId="16" xfId="3" applyFont="1" applyFill="1" applyBorder="1" applyAlignment="1">
      <alignment horizontal="center" wrapText="1"/>
    </xf>
    <xf numFmtId="49" fontId="3" fillId="6" borderId="19" xfId="1" applyNumberFormat="1" applyFont="1" applyFill="1" applyBorder="1" applyAlignment="1">
      <alignment horizontal="center" wrapText="1"/>
    </xf>
    <xf numFmtId="49" fontId="3" fillId="6" borderId="37" xfId="1" applyNumberFormat="1" applyFont="1" applyFill="1" applyBorder="1" applyAlignment="1">
      <alignment horizontal="center"/>
    </xf>
    <xf numFmtId="165" fontId="3" fillId="4" borderId="37" xfId="1" applyNumberFormat="1" applyFont="1" applyFill="1" applyBorder="1" applyAlignment="1">
      <alignment horizontal="center"/>
    </xf>
    <xf numFmtId="165" fontId="3" fillId="6" borderId="18" xfId="1" applyNumberFormat="1" applyFont="1" applyFill="1" applyBorder="1" applyAlignment="1">
      <alignment horizontal="center" vertical="center"/>
    </xf>
    <xf numFmtId="165" fontId="3" fillId="6" borderId="5" xfId="1" applyNumberFormat="1" applyFont="1" applyFill="1" applyBorder="1" applyAlignment="1">
      <alignment horizontal="center" vertical="center"/>
    </xf>
    <xf numFmtId="4" fontId="5" fillId="6" borderId="0" xfId="1" applyNumberFormat="1" applyFont="1" applyFill="1" applyBorder="1" applyAlignment="1">
      <alignment vertical="center"/>
    </xf>
    <xf numFmtId="166" fontId="2" fillId="2" borderId="0" xfId="2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166" fontId="3" fillId="2" borderId="0" xfId="2" applyFont="1" applyFill="1" applyBorder="1"/>
    <xf numFmtId="0" fontId="2" fillId="2" borderId="0" xfId="1" applyFont="1" applyFill="1" applyBorder="1"/>
    <xf numFmtId="166" fontId="3" fillId="2" borderId="0" xfId="2" applyFont="1" applyFill="1" applyBorder="1" applyAlignment="1">
      <alignment vertical="center"/>
    </xf>
    <xf numFmtId="166" fontId="2" fillId="2" borderId="0" xfId="2" applyFont="1" applyFill="1" applyBorder="1"/>
    <xf numFmtId="0" fontId="3" fillId="2" borderId="0" xfId="1" applyFont="1" applyFill="1" applyBorder="1"/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0" fontId="3" fillId="2" borderId="0" xfId="1" applyFont="1" applyFill="1" applyBorder="1" applyAlignment="1">
      <alignment vertical="center"/>
    </xf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0" fontId="12" fillId="2" borderId="0" xfId="1" applyFont="1" applyFill="1"/>
    <xf numFmtId="166" fontId="12" fillId="2" borderId="0" xfId="2" applyFont="1" applyFill="1" applyBorder="1"/>
    <xf numFmtId="166" fontId="12" fillId="2" borderId="0" xfId="2" applyFont="1" applyFill="1"/>
    <xf numFmtId="0" fontId="3" fillId="2" borderId="0" xfId="1" applyFont="1" applyFill="1"/>
    <xf numFmtId="165" fontId="3" fillId="2" borderId="0" xfId="1" applyNumberFormat="1" applyFont="1" applyFill="1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165" fontId="3" fillId="2" borderId="0" xfId="1" applyNumberFormat="1" applyFont="1" applyFill="1" applyBorder="1"/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Continuous" wrapText="1"/>
    </xf>
    <xf numFmtId="0" fontId="7" fillId="0" borderId="0" xfId="1" applyFont="1"/>
    <xf numFmtId="0" fontId="13" fillId="0" borderId="0" xfId="1" applyFont="1" applyBorder="1" applyAlignment="1">
      <alignment horizontal="centerContinuous"/>
    </xf>
    <xf numFmtId="0" fontId="2" fillId="0" borderId="38" xfId="1" applyFont="1" applyBorder="1" applyAlignment="1">
      <alignment horizontal="right"/>
    </xf>
    <xf numFmtId="9" fontId="3" fillId="6" borderId="39" xfId="3" applyFont="1" applyFill="1" applyBorder="1" applyAlignment="1">
      <alignment horizontal="center"/>
    </xf>
    <xf numFmtId="49" fontId="3" fillId="6" borderId="40" xfId="1" applyNumberFormat="1" applyFont="1" applyFill="1" applyBorder="1" applyAlignment="1">
      <alignment horizontal="center"/>
    </xf>
    <xf numFmtId="49" fontId="11" fillId="6" borderId="16" xfId="1" applyNumberFormat="1" applyFont="1" applyFill="1" applyBorder="1" applyAlignment="1">
      <alignment horizontal="left"/>
    </xf>
    <xf numFmtId="49" fontId="11" fillId="6" borderId="16" xfId="1" applyNumberFormat="1" applyFont="1" applyFill="1" applyBorder="1" applyAlignment="1">
      <alignment horizontal="center"/>
    </xf>
    <xf numFmtId="49" fontId="3" fillId="6" borderId="40" xfId="1" applyNumberFormat="1" applyFont="1" applyFill="1" applyBorder="1" applyAlignment="1">
      <alignment horizontal="center" wrapText="1"/>
    </xf>
    <xf numFmtId="49" fontId="11" fillId="6" borderId="19" xfId="1" applyNumberFormat="1" applyFont="1" applyFill="1" applyBorder="1" applyAlignment="1">
      <alignment horizontal="left"/>
    </xf>
    <xf numFmtId="49" fontId="11" fillId="6" borderId="19" xfId="1" applyNumberFormat="1" applyFont="1" applyFill="1" applyBorder="1" applyAlignment="1">
      <alignment horizontal="center"/>
    </xf>
    <xf numFmtId="49" fontId="3" fillId="6" borderId="41" xfId="1" applyNumberFormat="1" applyFont="1" applyFill="1" applyBorder="1" applyAlignment="1">
      <alignment horizontal="center"/>
    </xf>
    <xf numFmtId="0" fontId="3" fillId="4" borderId="42" xfId="1" applyFont="1" applyFill="1" applyBorder="1"/>
    <xf numFmtId="165" fontId="3" fillId="2" borderId="17" xfId="1" applyNumberFormat="1" applyFont="1" applyFill="1" applyBorder="1" applyAlignment="1">
      <alignment horizontal="center"/>
    </xf>
    <xf numFmtId="0" fontId="9" fillId="6" borderId="13" xfId="1" applyFont="1" applyFill="1" applyBorder="1" applyAlignment="1">
      <alignment horizontal="center" vertical="center"/>
    </xf>
    <xf numFmtId="165" fontId="9" fillId="6" borderId="17" xfId="1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3" fillId="6" borderId="43" xfId="1" applyNumberFormat="1" applyFont="1" applyFill="1" applyBorder="1" applyAlignment="1">
      <alignment horizontal="center" vertical="center" wrapText="1"/>
    </xf>
    <xf numFmtId="0" fontId="3" fillId="4" borderId="44" xfId="1" applyFont="1" applyFill="1" applyBorder="1"/>
    <xf numFmtId="165" fontId="3" fillId="2" borderId="15" xfId="1" applyNumberFormat="1" applyFont="1" applyFill="1" applyBorder="1" applyAlignment="1">
      <alignment horizontal="center"/>
    </xf>
    <xf numFmtId="0" fontId="9" fillId="6" borderId="28" xfId="1" applyFont="1" applyFill="1" applyBorder="1" applyAlignment="1">
      <alignment horizontal="center" vertical="center"/>
    </xf>
    <xf numFmtId="165" fontId="3" fillId="6" borderId="45" xfId="1" applyNumberFormat="1" applyFont="1" applyFill="1" applyBorder="1" applyAlignment="1">
      <alignment horizontal="center" vertical="center"/>
    </xf>
    <xf numFmtId="165" fontId="3" fillId="6" borderId="43" xfId="1" applyNumberFormat="1" applyFont="1" applyFill="1" applyBorder="1" applyAlignment="1">
      <alignment horizontal="center" vertical="center"/>
    </xf>
    <xf numFmtId="165" fontId="9" fillId="6" borderId="37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horizontal="right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/>
    </xf>
    <xf numFmtId="0" fontId="3" fillId="0" borderId="36" xfId="1" applyFont="1" applyBorder="1"/>
    <xf numFmtId="165" fontId="2" fillId="0" borderId="36" xfId="1" applyNumberFormat="1" applyFont="1" applyBorder="1" applyAlignment="1">
      <alignment horizontal="right"/>
    </xf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0" fontId="9" fillId="7" borderId="4" xfId="1" applyFont="1" applyFill="1" applyBorder="1" applyAlignment="1">
      <alignment vertical="center"/>
    </xf>
    <xf numFmtId="164" fontId="10" fillId="7" borderId="3" xfId="0" applyFont="1" applyFill="1" applyBorder="1" applyAlignment="1">
      <alignment vertical="center"/>
    </xf>
    <xf numFmtId="0" fontId="9" fillId="6" borderId="9" xfId="1" applyFont="1" applyFill="1" applyBorder="1" applyAlignment="1">
      <alignment vertical="center"/>
    </xf>
    <xf numFmtId="164" fontId="10" fillId="6" borderId="0" xfId="0" applyFont="1" applyFill="1" applyBorder="1" applyAlignment="1">
      <alignment vertical="center"/>
    </xf>
    <xf numFmtId="49" fontId="9" fillId="6" borderId="35" xfId="1" applyNumberFormat="1" applyFont="1" applyFill="1" applyBorder="1" applyAlignment="1">
      <alignment horizontal="center" shrinkToFit="1"/>
    </xf>
    <xf numFmtId="49" fontId="9" fillId="6" borderId="34" xfId="1" applyNumberFormat="1" applyFont="1" applyFill="1" applyBorder="1" applyAlignment="1">
      <alignment horizontal="center" shrinkToFit="1"/>
    </xf>
    <xf numFmtId="164" fontId="10" fillId="6" borderId="33" xfId="0" applyFont="1" applyFill="1" applyBorder="1" applyAlignment="1">
      <alignment horizontal="center" shrinkToFit="1"/>
    </xf>
    <xf numFmtId="49" fontId="9" fillId="6" borderId="28" xfId="1" applyNumberFormat="1" applyFont="1" applyFill="1" applyBorder="1" applyAlignment="1">
      <alignment horizontal="center" shrinkToFit="1"/>
    </xf>
    <xf numFmtId="164" fontId="10" fillId="6" borderId="27" xfId="0" applyFont="1" applyFill="1" applyBorder="1" applyAlignment="1">
      <alignment shrinkToFit="1"/>
    </xf>
    <xf numFmtId="164" fontId="10" fillId="6" borderId="26" xfId="0" applyFont="1" applyFill="1" applyBorder="1" applyAlignment="1">
      <alignment shrinkToFit="1"/>
    </xf>
    <xf numFmtId="49" fontId="9" fillId="6" borderId="23" xfId="1" applyNumberFormat="1" applyFont="1" applyFill="1" applyBorder="1" applyAlignment="1">
      <alignment horizontal="center" vertical="center" wrapText="1"/>
    </xf>
    <xf numFmtId="164" fontId="10" fillId="6" borderId="21" xfId="0" applyFont="1" applyFill="1" applyBorder="1" applyAlignment="1">
      <alignment horizontal="center" vertical="center" wrapText="1"/>
    </xf>
    <xf numFmtId="49" fontId="9" fillId="6" borderId="32" xfId="1" applyNumberFormat="1" applyFont="1" applyFill="1" applyBorder="1" applyAlignment="1">
      <alignment horizontal="center" vertical="center" wrapText="1"/>
    </xf>
    <xf numFmtId="164" fontId="10" fillId="6" borderId="32" xfId="0" applyFont="1" applyFill="1" applyBorder="1" applyAlignment="1">
      <alignment horizontal="center" vertical="center" wrapText="1"/>
    </xf>
    <xf numFmtId="164" fontId="10" fillId="6" borderId="3" xfId="0" applyFont="1" applyFill="1" applyBorder="1" applyAlignment="1">
      <alignment horizontal="center" vertical="center" wrapText="1"/>
    </xf>
    <xf numFmtId="49" fontId="9" fillId="6" borderId="23" xfId="1" applyNumberFormat="1" applyFont="1" applyFill="1" applyBorder="1" applyAlignment="1">
      <alignment horizontal="center" vertical="center" wrapText="1" shrinkToFit="1"/>
    </xf>
    <xf numFmtId="164" fontId="10" fillId="6" borderId="21" xfId="0" applyFont="1" applyFill="1" applyBorder="1" applyAlignment="1">
      <alignment horizontal="center" vertical="center" wrapText="1" shrinkToFit="1"/>
    </xf>
    <xf numFmtId="49" fontId="11" fillId="6" borderId="16" xfId="1" applyNumberFormat="1" applyFont="1" applyFill="1" applyBorder="1" applyAlignment="1">
      <alignment horizontal="center" vertical="center" wrapText="1"/>
    </xf>
    <xf numFmtId="164" fontId="14" fillId="6" borderId="16" xfId="0" applyFont="1" applyFill="1" applyBorder="1" applyAlignment="1">
      <alignment horizontal="center" vertical="center" wrapText="1"/>
    </xf>
    <xf numFmtId="164" fontId="14" fillId="6" borderId="37" xfId="0" applyFont="1" applyFill="1" applyBorder="1" applyAlignment="1">
      <alignment horizontal="center" vertical="center" wrapText="1"/>
    </xf>
    <xf numFmtId="166" fontId="2" fillId="0" borderId="0" xfId="2" applyFont="1" applyFill="1"/>
    <xf numFmtId="0" fontId="2" fillId="0" borderId="0" xfId="1" applyFont="1" applyFill="1"/>
    <xf numFmtId="4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0" xfId="1" applyNumberFormat="1" applyFont="1" applyFill="1"/>
    <xf numFmtId="166" fontId="2" fillId="0" borderId="0" xfId="2" applyFont="1" applyFill="1" applyBorder="1"/>
    <xf numFmtId="0" fontId="2" fillId="0" borderId="0" xfId="1" applyFont="1" applyFill="1" applyAlignment="1">
      <alignment horizontal="center"/>
    </xf>
    <xf numFmtId="166" fontId="3" fillId="0" borderId="0" xfId="2" applyFont="1" applyFill="1" applyBorder="1"/>
    <xf numFmtId="0" fontId="2" fillId="0" borderId="0" xfId="1" applyFont="1" applyFill="1" applyBorder="1"/>
    <xf numFmtId="0" fontId="3" fillId="0" borderId="0" xfId="1" applyFont="1" applyFill="1" applyBorder="1"/>
    <xf numFmtId="166" fontId="3" fillId="0" borderId="0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horizontal="right"/>
    </xf>
    <xf numFmtId="0" fontId="3" fillId="0" borderId="0" xfId="1" applyFont="1" applyFill="1"/>
    <xf numFmtId="165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/>
    <xf numFmtId="22" fontId="3" fillId="0" borderId="0" xfId="1" applyNumberFormat="1" applyFont="1" applyBorder="1"/>
    <xf numFmtId="166" fontId="3" fillId="0" borderId="0" xfId="2" applyFont="1" applyFill="1"/>
  </cellXfs>
  <cellStyles count="4">
    <cellStyle name="Millares 2" xfId="2"/>
    <cellStyle name="Normal" xfId="0" builtinId="0"/>
    <cellStyle name="Normal_Hoja1" xfId="1"/>
    <cellStyle name="Porcentaje 2" xfId="3"/>
  </cellStyles>
  <dxfs count="0"/>
  <tableStyles count="0" defaultTableStyle="TableStyleMedium2" defaultPivotStyle="PivotStyleLight16"/>
  <colors>
    <mruColors>
      <color rgb="FF242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19050</xdr:rowOff>
    </xdr:from>
    <xdr:ext cx="1409700" cy="1066800"/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23825" y="19050"/>
          <a:ext cx="1409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123825</xdr:colOff>
      <xdr:row>0</xdr:row>
      <xdr:rowOff>161925</xdr:rowOff>
    </xdr:from>
    <xdr:ext cx="2973600" cy="695325"/>
    <xdr:sp macro="" textlink="">
      <xdr:nvSpPr>
        <xdr:cNvPr id="3" name="CuadroTexto 2"/>
        <xdr:cNvSpPr txBox="1">
          <a:spLocks/>
        </xdr:cNvSpPr>
      </xdr:nvSpPr>
      <xdr:spPr>
        <a:xfrm>
          <a:off x="23745825" y="161925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ENERO</a:t>
          </a:r>
          <a:r>
            <a:rPr lang="es-AR" sz="1200" b="1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DEL 2025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</xdr:rowOff>
    </xdr:from>
    <xdr:to>
      <xdr:col>0</xdr:col>
      <xdr:colOff>1533525</xdr:colOff>
      <xdr:row>3</xdr:row>
      <xdr:rowOff>123825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23825" y="19050"/>
          <a:ext cx="1409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123825</xdr:colOff>
      <xdr:row>0</xdr:row>
      <xdr:rowOff>161925</xdr:rowOff>
    </xdr:from>
    <xdr:ext cx="2973600" cy="695325"/>
    <xdr:sp macro="" textlink="">
      <xdr:nvSpPr>
        <xdr:cNvPr id="3" name="CuadroTexto 2"/>
        <xdr:cNvSpPr txBox="1">
          <a:spLocks/>
        </xdr:cNvSpPr>
      </xdr:nvSpPr>
      <xdr:spPr>
        <a:xfrm>
          <a:off x="8382000" y="161925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FEBRERO</a:t>
          </a:r>
          <a:r>
            <a:rPr lang="es-AR" sz="1200" b="1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DEL 2025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</xdr:rowOff>
    </xdr:from>
    <xdr:to>
      <xdr:col>0</xdr:col>
      <xdr:colOff>1533525</xdr:colOff>
      <xdr:row>3</xdr:row>
      <xdr:rowOff>123825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23825" y="19050"/>
          <a:ext cx="1409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123825</xdr:colOff>
      <xdr:row>0</xdr:row>
      <xdr:rowOff>161925</xdr:rowOff>
    </xdr:from>
    <xdr:ext cx="2973600" cy="695325"/>
    <xdr:sp macro="" textlink="">
      <xdr:nvSpPr>
        <xdr:cNvPr id="3" name="CuadroTexto 2"/>
        <xdr:cNvSpPr txBox="1">
          <a:spLocks/>
        </xdr:cNvSpPr>
      </xdr:nvSpPr>
      <xdr:spPr>
        <a:xfrm>
          <a:off x="8382000" y="161925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MARZO</a:t>
          </a:r>
          <a:r>
            <a:rPr lang="es-AR" sz="1200" b="1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DEL 2025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38100</xdr:rowOff>
    </xdr:from>
    <xdr:ext cx="1409700" cy="1152525"/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04775" y="38100"/>
          <a:ext cx="14097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1085849</xdr:colOff>
      <xdr:row>0</xdr:row>
      <xdr:rowOff>161924</xdr:rowOff>
    </xdr:from>
    <xdr:ext cx="3209925" cy="676275"/>
    <xdr:sp macro="" textlink="">
      <xdr:nvSpPr>
        <xdr:cNvPr id="3" name="CuadroTexto 2"/>
        <xdr:cNvSpPr txBox="1">
          <a:spLocks/>
        </xdr:cNvSpPr>
      </xdr:nvSpPr>
      <xdr:spPr>
        <a:xfrm>
          <a:off x="10896599" y="161924"/>
          <a:ext cx="3209925" cy="676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AR" sz="12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oneCellAnchor>
    <xdr:from>
      <xdr:col>10</xdr:col>
      <xdr:colOff>1085849</xdr:colOff>
      <xdr:row>0</xdr:row>
      <xdr:rowOff>161923</xdr:rowOff>
    </xdr:from>
    <xdr:ext cx="3095626" cy="630942"/>
    <xdr:sp macro="" textlink="">
      <xdr:nvSpPr>
        <xdr:cNvPr id="4" name="CuadroTexto 3"/>
        <xdr:cNvSpPr txBox="1"/>
      </xdr:nvSpPr>
      <xdr:spPr>
        <a:xfrm>
          <a:off x="10896599" y="161923"/>
          <a:ext cx="3095626" cy="630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AÑO</a:t>
          </a:r>
          <a:r>
            <a:rPr lang="es-AR" sz="1200" b="1" baseline="0">
              <a:latin typeface="Roboto" panose="02000000000000000000" pitchFamily="2" charset="0"/>
              <a:ea typeface="Roboto" panose="02000000000000000000" pitchFamily="2" charset="0"/>
            </a:rPr>
            <a:t> 2025 - ACUMULADO A MARZO</a:t>
          </a:r>
          <a:endParaRPr lang="es-AR" sz="1200" b="1">
            <a:latin typeface="Roboto" panose="02000000000000000000" pitchFamily="2" charset="0"/>
            <a:ea typeface="Roboto" panose="02000000000000000000" pitchFamily="2" charset="0"/>
          </a:endParaRP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A22" zoomScaleNormal="100" workbookViewId="0">
      <selection activeCell="Y9" sqref="Y9"/>
    </sheetView>
  </sheetViews>
  <sheetFormatPr baseColWidth="10" defaultColWidth="27.5546875" defaultRowHeight="12.75" x14ac:dyDescent="0.2"/>
  <cols>
    <col min="1" max="1" width="19.44140625" style="1" customWidth="1"/>
    <col min="2" max="3" width="12.77734375" style="1" customWidth="1"/>
    <col min="4" max="4" width="13" style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16384" width="27.5546875" style="1"/>
  </cols>
  <sheetData>
    <row r="1" spans="1:52" ht="36.75" customHeight="1" x14ac:dyDescent="0.25">
      <c r="A1" s="65"/>
      <c r="B1" s="50"/>
      <c r="C1" s="64"/>
      <c r="D1" s="50"/>
      <c r="E1" s="50"/>
      <c r="F1" s="50"/>
      <c r="G1" s="50"/>
      <c r="H1" s="50"/>
      <c r="I1" s="50"/>
      <c r="J1" s="50"/>
      <c r="K1" s="50"/>
      <c r="M1" s="63"/>
      <c r="O1" s="50"/>
      <c r="P1" s="50"/>
      <c r="Q1" s="50"/>
      <c r="R1" s="50"/>
      <c r="S1" s="50"/>
      <c r="T1" s="50"/>
      <c r="U1" s="50"/>
      <c r="V1" s="50"/>
      <c r="W1" s="62" t="s">
        <v>95</v>
      </c>
      <c r="Y1" s="61"/>
      <c r="AA1" s="61"/>
      <c r="AC1" s="61"/>
    </row>
    <row r="2" spans="1:52" s="57" customFormat="1" ht="18" customHeight="1" x14ac:dyDescent="0.2">
      <c r="A2" s="60"/>
      <c r="B2" s="27"/>
      <c r="C2" s="27"/>
      <c r="D2" s="28"/>
      <c r="E2" s="27"/>
      <c r="F2" s="27"/>
      <c r="G2" s="27"/>
      <c r="H2" s="27"/>
      <c r="I2" s="27"/>
      <c r="J2" s="27"/>
      <c r="K2" s="27"/>
      <c r="M2" s="59"/>
      <c r="N2" s="58"/>
      <c r="O2" s="27"/>
      <c r="P2" s="27"/>
      <c r="Q2" s="27"/>
      <c r="R2" s="27"/>
      <c r="S2" s="27"/>
      <c r="T2" s="27"/>
      <c r="U2" s="27"/>
      <c r="V2" s="27"/>
      <c r="W2" s="5"/>
      <c r="Y2" s="5"/>
      <c r="AA2" s="5"/>
      <c r="AC2" s="5"/>
    </row>
    <row r="3" spans="1:52" ht="21" customHeight="1" x14ac:dyDescent="0.2">
      <c r="A3" s="56"/>
      <c r="B3" s="50"/>
      <c r="C3" s="50"/>
      <c r="D3" s="56"/>
      <c r="E3" s="50"/>
      <c r="F3" s="51"/>
      <c r="G3" s="50"/>
      <c r="H3" s="50"/>
      <c r="I3" s="51"/>
      <c r="J3" s="50"/>
      <c r="K3" s="50"/>
      <c r="M3" s="55"/>
      <c r="N3" s="54"/>
      <c r="O3" s="50"/>
      <c r="P3" s="50"/>
      <c r="Q3" s="50"/>
      <c r="R3" s="50"/>
      <c r="S3" s="50"/>
      <c r="T3" s="50"/>
      <c r="U3" s="50"/>
      <c r="V3" s="50"/>
      <c r="W3" s="5"/>
      <c r="Y3" s="5"/>
      <c r="AA3" s="5"/>
      <c r="AC3" s="5"/>
    </row>
    <row r="4" spans="1:52" ht="20.100000000000001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2"/>
      <c r="X4" s="8"/>
      <c r="Y4" s="52"/>
      <c r="Z4" s="8"/>
      <c r="AA4" s="52"/>
      <c r="AB4" s="8"/>
      <c r="AC4" s="52"/>
    </row>
    <row r="5" spans="1:52" ht="15" customHeight="1" x14ac:dyDescent="0.2">
      <c r="A5" s="50"/>
      <c r="B5" s="50"/>
      <c r="C5" s="50"/>
      <c r="D5" s="50"/>
      <c r="E5" s="51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49"/>
      <c r="Y5" s="48"/>
      <c r="AA5" s="48"/>
      <c r="AC5" s="48"/>
    </row>
    <row r="6" spans="1:52" ht="15.95" customHeight="1" x14ac:dyDescent="0.25">
      <c r="A6" s="90"/>
      <c r="B6" s="90" t="s">
        <v>94</v>
      </c>
      <c r="C6" s="90" t="s">
        <v>99</v>
      </c>
      <c r="D6" s="90"/>
      <c r="E6" s="90" t="s">
        <v>93</v>
      </c>
      <c r="F6" s="90"/>
      <c r="G6" s="182"/>
      <c r="H6" s="183"/>
      <c r="I6" s="183"/>
      <c r="J6" s="105" t="s">
        <v>92</v>
      </c>
      <c r="K6" s="104"/>
      <c r="L6" s="90" t="s">
        <v>91</v>
      </c>
      <c r="M6" s="103" t="s">
        <v>90</v>
      </c>
      <c r="N6" s="96" t="s">
        <v>89</v>
      </c>
      <c r="O6" s="95"/>
      <c r="P6" s="95"/>
      <c r="Q6" s="94"/>
      <c r="R6" s="174" t="s">
        <v>88</v>
      </c>
      <c r="S6" s="175"/>
      <c r="T6" s="176"/>
      <c r="U6" s="90" t="s">
        <v>87</v>
      </c>
      <c r="V6" s="102" t="s">
        <v>86</v>
      </c>
      <c r="W6" s="101" t="s">
        <v>73</v>
      </c>
      <c r="X6" s="82"/>
      <c r="Y6" s="100" t="s">
        <v>85</v>
      </c>
      <c r="Z6" s="2"/>
      <c r="AA6" s="106"/>
      <c r="AB6" s="2"/>
      <c r="AC6" s="10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83" t="s">
        <v>22</v>
      </c>
      <c r="B7" s="83" t="s">
        <v>84</v>
      </c>
      <c r="C7" s="83" t="s">
        <v>98</v>
      </c>
      <c r="D7" s="83" t="s">
        <v>82</v>
      </c>
      <c r="E7" s="83" t="s">
        <v>83</v>
      </c>
      <c r="F7" s="83" t="s">
        <v>82</v>
      </c>
      <c r="G7" s="184"/>
      <c r="H7" s="184"/>
      <c r="I7" s="184"/>
      <c r="J7" s="99" t="s">
        <v>81</v>
      </c>
      <c r="K7" s="98"/>
      <c r="L7" s="83" t="s">
        <v>80</v>
      </c>
      <c r="M7" s="97" t="s">
        <v>70</v>
      </c>
      <c r="N7" s="96" t="s">
        <v>79</v>
      </c>
      <c r="O7" s="95"/>
      <c r="P7" s="94"/>
      <c r="Q7" s="90" t="s">
        <v>78</v>
      </c>
      <c r="R7" s="177" t="s">
        <v>100</v>
      </c>
      <c r="S7" s="178"/>
      <c r="T7" s="179"/>
      <c r="U7" s="83" t="s">
        <v>77</v>
      </c>
      <c r="V7" s="84" t="s">
        <v>76</v>
      </c>
      <c r="W7" s="83" t="s">
        <v>75</v>
      </c>
      <c r="X7" s="82"/>
      <c r="Y7" s="81" t="s">
        <v>74</v>
      </c>
      <c r="Z7" s="2"/>
      <c r="AA7" s="107"/>
      <c r="AB7" s="2"/>
      <c r="AC7" s="81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83"/>
      <c r="B8" s="83" t="s">
        <v>72</v>
      </c>
      <c r="C8" s="83" t="s">
        <v>72</v>
      </c>
      <c r="D8" s="83"/>
      <c r="E8" s="83" t="s">
        <v>71</v>
      </c>
      <c r="F8" s="83"/>
      <c r="G8" s="93"/>
      <c r="H8" s="92"/>
      <c r="I8" s="91"/>
      <c r="J8" s="90" t="s">
        <v>71</v>
      </c>
      <c r="K8" s="90" t="s">
        <v>70</v>
      </c>
      <c r="L8" s="83" t="s">
        <v>69</v>
      </c>
      <c r="M8" s="83" t="s">
        <v>68</v>
      </c>
      <c r="N8" s="84" t="s">
        <v>67</v>
      </c>
      <c r="O8" s="90" t="s">
        <v>66</v>
      </c>
      <c r="P8" s="185" t="s">
        <v>63</v>
      </c>
      <c r="Q8" s="83" t="s">
        <v>65</v>
      </c>
      <c r="R8" s="90" t="s">
        <v>64</v>
      </c>
      <c r="S8" s="89"/>
      <c r="T8" s="180" t="s">
        <v>63</v>
      </c>
      <c r="U8" s="83" t="s">
        <v>62</v>
      </c>
      <c r="V8" s="84" t="s">
        <v>61</v>
      </c>
      <c r="W8" s="83" t="s">
        <v>60</v>
      </c>
      <c r="X8" s="82"/>
      <c r="Y8" s="81" t="s">
        <v>59</v>
      </c>
      <c r="Z8" s="2"/>
      <c r="AA8" s="107"/>
      <c r="AB8" s="2"/>
      <c r="AC8" s="81" t="s">
        <v>58</v>
      </c>
      <c r="AD8" s="24"/>
      <c r="AE8" s="24"/>
      <c r="AF8" s="24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88"/>
      <c r="B9" s="83"/>
      <c r="C9" s="83"/>
      <c r="D9" s="83"/>
      <c r="E9" s="83" t="s">
        <v>57</v>
      </c>
      <c r="F9" s="88"/>
      <c r="G9" s="87"/>
      <c r="H9" s="86"/>
      <c r="I9" s="85"/>
      <c r="J9" s="83" t="s">
        <v>56</v>
      </c>
      <c r="K9" s="83" t="s">
        <v>55</v>
      </c>
      <c r="L9" s="83" t="s">
        <v>54</v>
      </c>
      <c r="M9" s="83" t="s">
        <v>53</v>
      </c>
      <c r="N9" s="84" t="s">
        <v>52</v>
      </c>
      <c r="O9" s="83" t="s">
        <v>51</v>
      </c>
      <c r="P9" s="186"/>
      <c r="Q9" s="83"/>
      <c r="R9" s="83" t="s">
        <v>50</v>
      </c>
      <c r="S9" s="84"/>
      <c r="T9" s="181"/>
      <c r="U9" s="83" t="s">
        <v>49</v>
      </c>
      <c r="V9" s="84" t="s">
        <v>48</v>
      </c>
      <c r="W9" s="83" t="s">
        <v>47</v>
      </c>
      <c r="X9" s="82"/>
      <c r="Y9" s="81" t="s">
        <v>46</v>
      </c>
      <c r="Z9" s="2"/>
      <c r="AA9" s="108"/>
      <c r="AB9" s="2"/>
      <c r="AC9" s="81"/>
      <c r="AD9" s="24"/>
      <c r="AE9" s="24"/>
      <c r="AF9" s="115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4" t="s">
        <v>45</v>
      </c>
      <c r="B10" s="40">
        <v>939983.62309999997</v>
      </c>
      <c r="C10" s="40">
        <v>0</v>
      </c>
      <c r="D10" s="76">
        <f t="shared" ref="D10:D32" si="0">B10+C10</f>
        <v>939983.62309999997</v>
      </c>
      <c r="E10" s="40">
        <v>35.008399999999995</v>
      </c>
      <c r="F10" s="76">
        <f t="shared" ref="F10:F32" si="1">D10+E10</f>
        <v>940018.63150000002</v>
      </c>
      <c r="G10" s="40">
        <v>0</v>
      </c>
      <c r="H10" s="40">
        <v>0</v>
      </c>
      <c r="I10" s="40">
        <v>0</v>
      </c>
      <c r="J10" s="40">
        <v>5593.5045999999993</v>
      </c>
      <c r="K10" s="40">
        <v>1331.65</v>
      </c>
      <c r="L10" s="40">
        <v>0</v>
      </c>
      <c r="M10" s="40">
        <v>15987.490400000001</v>
      </c>
      <c r="N10" s="40">
        <v>1602.5311999999999</v>
      </c>
      <c r="O10" s="40">
        <v>3359.6837999999998</v>
      </c>
      <c r="P10" s="40">
        <v>0</v>
      </c>
      <c r="Q10" s="40">
        <v>5261.9705000000004</v>
      </c>
      <c r="R10" s="40">
        <v>0</v>
      </c>
      <c r="S10" s="40">
        <v>0</v>
      </c>
      <c r="T10" s="40">
        <v>0</v>
      </c>
      <c r="U10" s="40">
        <v>0</v>
      </c>
      <c r="V10" s="40">
        <v>1864.5871000000002</v>
      </c>
      <c r="W10" s="76">
        <f t="shared" ref="W10:W32" si="2">SUM(F10:V10)</f>
        <v>975020.04910000006</v>
      </c>
      <c r="X10" s="36"/>
      <c r="Y10" s="42">
        <v>115238.39665800001</v>
      </c>
      <c r="Z10" s="38"/>
      <c r="AA10" s="109">
        <v>0</v>
      </c>
      <c r="AB10" s="36"/>
      <c r="AC10" s="76">
        <f t="shared" ref="AC10:AC32" si="3">+W10+Y10+AA10</f>
        <v>1090258.445758</v>
      </c>
      <c r="AD10" s="29"/>
      <c r="AE10" s="25"/>
      <c r="AF10" s="113"/>
      <c r="AG10" s="2"/>
      <c r="AH10" s="34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4" t="s">
        <v>44</v>
      </c>
      <c r="B11" s="40">
        <v>117897.3795</v>
      </c>
      <c r="C11" s="40">
        <v>0</v>
      </c>
      <c r="D11" s="76">
        <f t="shared" si="0"/>
        <v>117897.3795</v>
      </c>
      <c r="E11" s="40">
        <v>1.7832999999999999</v>
      </c>
      <c r="F11" s="76">
        <f t="shared" si="1"/>
        <v>117899.16279999999</v>
      </c>
      <c r="G11" s="40">
        <v>0</v>
      </c>
      <c r="H11" s="40">
        <v>0</v>
      </c>
      <c r="I11" s="40">
        <v>0</v>
      </c>
      <c r="J11" s="40">
        <v>701.56490000000008</v>
      </c>
      <c r="K11" s="40">
        <v>0</v>
      </c>
      <c r="L11" s="40">
        <v>0</v>
      </c>
      <c r="M11" s="40">
        <v>0</v>
      </c>
      <c r="N11" s="40">
        <v>204.76320000000001</v>
      </c>
      <c r="O11" s="40">
        <v>352.35940000000005</v>
      </c>
      <c r="P11" s="40">
        <v>0</v>
      </c>
      <c r="Q11" s="40">
        <v>762.07849999999996</v>
      </c>
      <c r="R11" s="40">
        <v>0</v>
      </c>
      <c r="S11" s="40">
        <v>0</v>
      </c>
      <c r="T11" s="40">
        <v>0</v>
      </c>
      <c r="U11" s="40">
        <v>2.2000000000000002</v>
      </c>
      <c r="V11" s="40">
        <v>233.86929999999998</v>
      </c>
      <c r="W11" s="76">
        <f t="shared" si="2"/>
        <v>120155.9981</v>
      </c>
      <c r="X11" s="36"/>
      <c r="Y11" s="42">
        <v>634.54247999999995</v>
      </c>
      <c r="Z11" s="38"/>
      <c r="AA11" s="43">
        <v>0</v>
      </c>
      <c r="AB11" s="36"/>
      <c r="AC11" s="76">
        <f t="shared" si="3"/>
        <v>120790.54058</v>
      </c>
      <c r="AD11" s="29"/>
      <c r="AE11" s="25"/>
      <c r="AF11" s="113"/>
      <c r="AG11" s="2"/>
      <c r="AH11" s="34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4" t="s">
        <v>43</v>
      </c>
      <c r="B12" s="40">
        <v>380074.76880000002</v>
      </c>
      <c r="C12" s="40">
        <v>0</v>
      </c>
      <c r="D12" s="76">
        <f t="shared" si="0"/>
        <v>380074.76880000002</v>
      </c>
      <c r="E12" s="40">
        <v>10.441700000000001</v>
      </c>
      <c r="F12" s="76">
        <f t="shared" si="1"/>
        <v>380085.21050000004</v>
      </c>
      <c r="G12" s="40">
        <v>0</v>
      </c>
      <c r="H12" s="40">
        <v>0</v>
      </c>
      <c r="I12" s="40">
        <v>0</v>
      </c>
      <c r="J12" s="40">
        <v>2261.6882999999998</v>
      </c>
      <c r="K12" s="40">
        <v>454.76420000000002</v>
      </c>
      <c r="L12" s="40">
        <v>0</v>
      </c>
      <c r="M12" s="40">
        <v>5459.7965999999997</v>
      </c>
      <c r="N12" s="40">
        <v>660.10490000000004</v>
      </c>
      <c r="O12" s="40">
        <v>1842.4192</v>
      </c>
      <c r="P12" s="40">
        <v>0</v>
      </c>
      <c r="Q12" s="40">
        <v>2050.3539999999998</v>
      </c>
      <c r="R12" s="40">
        <v>0</v>
      </c>
      <c r="S12" s="40">
        <v>0</v>
      </c>
      <c r="T12" s="40">
        <v>0</v>
      </c>
      <c r="U12" s="40">
        <v>0.5</v>
      </c>
      <c r="V12" s="40">
        <v>753.93540000000007</v>
      </c>
      <c r="W12" s="76">
        <f t="shared" si="2"/>
        <v>393568.77309999999</v>
      </c>
      <c r="X12" s="36"/>
      <c r="Y12" s="42">
        <v>3701.851956</v>
      </c>
      <c r="Z12" s="38"/>
      <c r="AA12" s="43">
        <v>0</v>
      </c>
      <c r="AB12" s="36"/>
      <c r="AC12" s="76">
        <f t="shared" si="3"/>
        <v>397270.62505600002</v>
      </c>
      <c r="AD12" s="29"/>
      <c r="AE12" s="25"/>
      <c r="AF12" s="113"/>
      <c r="AG12" s="2"/>
      <c r="AH12" s="34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4" t="s">
        <v>42</v>
      </c>
      <c r="B13" s="40">
        <v>159120.23940000002</v>
      </c>
      <c r="C13" s="40">
        <v>0</v>
      </c>
      <c r="D13" s="76">
        <f t="shared" si="0"/>
        <v>159120.23940000002</v>
      </c>
      <c r="E13" s="40">
        <v>3.2166999999999999</v>
      </c>
      <c r="F13" s="76">
        <f t="shared" si="1"/>
        <v>159123.45610000001</v>
      </c>
      <c r="G13" s="40">
        <v>0</v>
      </c>
      <c r="H13" s="40">
        <v>0</v>
      </c>
      <c r="I13" s="40">
        <v>0</v>
      </c>
      <c r="J13" s="40">
        <v>946.8673</v>
      </c>
      <c r="K13" s="40">
        <v>145.41249999999999</v>
      </c>
      <c r="L13" s="40">
        <v>0</v>
      </c>
      <c r="M13" s="40">
        <v>1745.79</v>
      </c>
      <c r="N13" s="40">
        <v>276.35599999999999</v>
      </c>
      <c r="O13" s="40">
        <v>449.13830000000002</v>
      </c>
      <c r="P13" s="40">
        <v>0</v>
      </c>
      <c r="Q13" s="40">
        <v>1796.3279</v>
      </c>
      <c r="R13" s="40">
        <v>0</v>
      </c>
      <c r="S13" s="40">
        <v>0</v>
      </c>
      <c r="T13" s="40">
        <v>0</v>
      </c>
      <c r="U13" s="40">
        <v>1.5</v>
      </c>
      <c r="V13" s="40">
        <v>315.6386</v>
      </c>
      <c r="W13" s="76">
        <f t="shared" si="2"/>
        <v>164800.48670000004</v>
      </c>
      <c r="X13" s="36"/>
      <c r="Y13" s="42">
        <v>4515.886716</v>
      </c>
      <c r="Z13" s="38"/>
      <c r="AA13" s="43">
        <v>0</v>
      </c>
      <c r="AB13" s="36"/>
      <c r="AC13" s="76">
        <f t="shared" si="3"/>
        <v>169316.37341600005</v>
      </c>
      <c r="AD13" s="29"/>
      <c r="AE13" s="25"/>
      <c r="AF13" s="113"/>
      <c r="AG13" s="2"/>
      <c r="AH13" s="34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4" t="s">
        <v>41</v>
      </c>
      <c r="B14" s="40">
        <v>213534.41459999999</v>
      </c>
      <c r="C14" s="40">
        <v>0</v>
      </c>
      <c r="D14" s="76">
        <f t="shared" si="0"/>
        <v>213534.41459999999</v>
      </c>
      <c r="E14" s="40">
        <v>2.8</v>
      </c>
      <c r="F14" s="76">
        <f t="shared" si="1"/>
        <v>213537.21459999998</v>
      </c>
      <c r="G14" s="40">
        <v>0</v>
      </c>
      <c r="H14" s="40">
        <v>0</v>
      </c>
      <c r="I14" s="40">
        <v>0</v>
      </c>
      <c r="J14" s="40">
        <v>1270.6665</v>
      </c>
      <c r="K14" s="40">
        <v>114.3189</v>
      </c>
      <c r="L14" s="40">
        <v>0</v>
      </c>
      <c r="M14" s="40">
        <v>1372.4874</v>
      </c>
      <c r="N14" s="40">
        <v>370.86379999999997</v>
      </c>
      <c r="O14" s="40">
        <v>465.43450000000001</v>
      </c>
      <c r="P14" s="40">
        <v>0</v>
      </c>
      <c r="Q14" s="40">
        <v>1669.3148000000001</v>
      </c>
      <c r="R14" s="40">
        <v>0</v>
      </c>
      <c r="S14" s="40">
        <v>0</v>
      </c>
      <c r="T14" s="40">
        <v>0</v>
      </c>
      <c r="U14" s="40">
        <v>0.5</v>
      </c>
      <c r="V14" s="40">
        <v>423.58019999999999</v>
      </c>
      <c r="W14" s="76">
        <f t="shared" si="2"/>
        <v>219224.38069999998</v>
      </c>
      <c r="X14" s="36"/>
      <c r="Y14" s="42">
        <v>5509.6702319999995</v>
      </c>
      <c r="Z14" s="38"/>
      <c r="AA14" s="43">
        <v>0</v>
      </c>
      <c r="AB14" s="36"/>
      <c r="AC14" s="76">
        <f t="shared" si="3"/>
        <v>224734.05093199998</v>
      </c>
      <c r="AD14" s="29"/>
      <c r="AE14" s="25"/>
      <c r="AF14" s="113"/>
      <c r="AG14" s="2"/>
      <c r="AH14" s="34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4" t="s">
        <v>40</v>
      </c>
      <c r="B15" s="40">
        <v>67694.783900000009</v>
      </c>
      <c r="C15" s="40">
        <v>0</v>
      </c>
      <c r="D15" s="76">
        <f t="shared" si="0"/>
        <v>67694.783900000009</v>
      </c>
      <c r="E15" s="40">
        <v>2.0167000000000002</v>
      </c>
      <c r="F15" s="76">
        <f t="shared" si="1"/>
        <v>67696.800600000002</v>
      </c>
      <c r="G15" s="40">
        <v>0</v>
      </c>
      <c r="H15" s="40">
        <v>0</v>
      </c>
      <c r="I15" s="40">
        <v>0</v>
      </c>
      <c r="J15" s="40">
        <v>402.82729999999998</v>
      </c>
      <c r="K15" s="40">
        <v>44.7194</v>
      </c>
      <c r="L15" s="40">
        <v>0</v>
      </c>
      <c r="M15" s="40">
        <v>536.8913</v>
      </c>
      <c r="N15" s="40">
        <v>117.5732</v>
      </c>
      <c r="O15" s="40">
        <v>395.72120000000001</v>
      </c>
      <c r="P15" s="40">
        <v>0</v>
      </c>
      <c r="Q15" s="40">
        <v>1161.2625</v>
      </c>
      <c r="R15" s="40">
        <v>0</v>
      </c>
      <c r="S15" s="40">
        <v>0</v>
      </c>
      <c r="T15" s="40">
        <v>0</v>
      </c>
      <c r="U15" s="40">
        <v>3</v>
      </c>
      <c r="V15" s="40">
        <v>134.28560000000002</v>
      </c>
      <c r="W15" s="76">
        <f t="shared" si="2"/>
        <v>70493.08110000001</v>
      </c>
      <c r="X15" s="36"/>
      <c r="Y15" s="42">
        <v>1049.3784839999998</v>
      </c>
      <c r="Z15" s="38"/>
      <c r="AA15" s="43">
        <v>0</v>
      </c>
      <c r="AB15" s="36"/>
      <c r="AC15" s="76">
        <f t="shared" si="3"/>
        <v>71542.459584000011</v>
      </c>
      <c r="AD15" s="29"/>
      <c r="AE15" s="25"/>
      <c r="AF15" s="113"/>
      <c r="AG15" s="2"/>
      <c r="AH15" s="34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4" t="s">
        <v>39</v>
      </c>
      <c r="B16" s="40">
        <v>208999.9</v>
      </c>
      <c r="C16" s="40">
        <v>0</v>
      </c>
      <c r="D16" s="76">
        <f t="shared" si="0"/>
        <v>208999.9</v>
      </c>
      <c r="E16" s="40">
        <v>5.6249000000000002</v>
      </c>
      <c r="F16" s="76">
        <f t="shared" si="1"/>
        <v>209005.52489999999</v>
      </c>
      <c r="G16" s="40">
        <v>0</v>
      </c>
      <c r="H16" s="40">
        <v>0</v>
      </c>
      <c r="I16" s="40">
        <v>0</v>
      </c>
      <c r="J16" s="40">
        <v>1243.6833000000001</v>
      </c>
      <c r="K16" s="40">
        <v>197.35769999999999</v>
      </c>
      <c r="L16" s="40">
        <v>0</v>
      </c>
      <c r="M16" s="40">
        <v>2369.4316000000003</v>
      </c>
      <c r="N16" s="40">
        <v>362.98259999999999</v>
      </c>
      <c r="O16" s="40">
        <v>614.28489999999999</v>
      </c>
      <c r="P16" s="40">
        <v>0</v>
      </c>
      <c r="Q16" s="40">
        <v>1415.2886000000001</v>
      </c>
      <c r="R16" s="40">
        <v>0</v>
      </c>
      <c r="S16" s="40">
        <v>0</v>
      </c>
      <c r="T16" s="40">
        <v>0</v>
      </c>
      <c r="U16" s="40">
        <v>1.8</v>
      </c>
      <c r="V16" s="40">
        <v>414.57870000000003</v>
      </c>
      <c r="W16" s="76">
        <f t="shared" si="2"/>
        <v>215624.93229999999</v>
      </c>
      <c r="X16" s="36"/>
      <c r="Y16" s="42">
        <v>2546.4619400000001</v>
      </c>
      <c r="Z16" s="38"/>
      <c r="AA16" s="43">
        <v>0</v>
      </c>
      <c r="AB16" s="36"/>
      <c r="AC16" s="76">
        <f t="shared" si="3"/>
        <v>218171.39423999999</v>
      </c>
      <c r="AD16" s="29"/>
      <c r="AE16" s="25"/>
      <c r="AF16" s="113"/>
      <c r="AG16" s="2"/>
      <c r="AH16" s="34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4" t="s">
        <v>38</v>
      </c>
      <c r="B17" s="40">
        <v>155822.4106</v>
      </c>
      <c r="C17" s="40">
        <v>0</v>
      </c>
      <c r="D17" s="76">
        <f t="shared" si="0"/>
        <v>155822.4106</v>
      </c>
      <c r="E17" s="40">
        <v>1.7251000000000001</v>
      </c>
      <c r="F17" s="76">
        <f t="shared" si="1"/>
        <v>155824.13570000001</v>
      </c>
      <c r="G17" s="40">
        <v>0</v>
      </c>
      <c r="H17" s="40">
        <v>0</v>
      </c>
      <c r="I17" s="40">
        <v>0</v>
      </c>
      <c r="J17" s="40">
        <v>927.24310000000003</v>
      </c>
      <c r="K17" s="40">
        <v>53.252000000000002</v>
      </c>
      <c r="L17" s="40">
        <v>0</v>
      </c>
      <c r="M17" s="40">
        <v>639.33140000000003</v>
      </c>
      <c r="N17" s="40">
        <v>270.63099999999997</v>
      </c>
      <c r="O17" s="40">
        <v>319.60990000000004</v>
      </c>
      <c r="P17" s="40">
        <v>0</v>
      </c>
      <c r="Q17" s="40">
        <v>1451.5781000000002</v>
      </c>
      <c r="R17" s="40">
        <v>0</v>
      </c>
      <c r="S17" s="40">
        <v>0</v>
      </c>
      <c r="T17" s="40">
        <v>0</v>
      </c>
      <c r="U17" s="40">
        <v>2.2000000000000002</v>
      </c>
      <c r="V17" s="40">
        <v>309.09980000000002</v>
      </c>
      <c r="W17" s="76">
        <f t="shared" si="2"/>
        <v>159797.08100000003</v>
      </c>
      <c r="X17" s="36"/>
      <c r="Y17" s="42">
        <v>2717.6068919999998</v>
      </c>
      <c r="Z17" s="38"/>
      <c r="AA17" s="43">
        <v>0</v>
      </c>
      <c r="AB17" s="36"/>
      <c r="AC17" s="76">
        <f t="shared" si="3"/>
        <v>162514.68789200005</v>
      </c>
      <c r="AD17" s="29"/>
      <c r="AE17" s="25"/>
      <c r="AF17" s="113"/>
      <c r="AG17" s="2"/>
      <c r="AH17" s="34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4" t="s">
        <v>37</v>
      </c>
      <c r="B18" s="40">
        <v>121607.4369</v>
      </c>
      <c r="C18" s="40">
        <v>0</v>
      </c>
      <c r="D18" s="76">
        <f t="shared" si="0"/>
        <v>121607.4369</v>
      </c>
      <c r="E18" s="40">
        <v>2.7749999999999999</v>
      </c>
      <c r="F18" s="76">
        <f t="shared" si="1"/>
        <v>121610.21189999999</v>
      </c>
      <c r="G18" s="40">
        <v>0</v>
      </c>
      <c r="H18" s="40">
        <v>0</v>
      </c>
      <c r="I18" s="40">
        <v>0</v>
      </c>
      <c r="J18" s="40">
        <v>723.64210000000003</v>
      </c>
      <c r="K18" s="40">
        <v>0</v>
      </c>
      <c r="L18" s="40">
        <v>0</v>
      </c>
      <c r="M18" s="40">
        <v>0</v>
      </c>
      <c r="N18" s="40">
        <v>211.202</v>
      </c>
      <c r="O18" s="40">
        <v>327.06220000000002</v>
      </c>
      <c r="P18" s="40">
        <v>0</v>
      </c>
      <c r="Q18" s="40">
        <v>1088.6836000000001</v>
      </c>
      <c r="R18" s="40">
        <v>0</v>
      </c>
      <c r="S18" s="40">
        <v>0</v>
      </c>
      <c r="T18" s="40">
        <v>0</v>
      </c>
      <c r="U18" s="40">
        <v>2.2000000000000002</v>
      </c>
      <c r="V18" s="40">
        <v>241.22329999999999</v>
      </c>
      <c r="W18" s="76">
        <f t="shared" si="2"/>
        <v>124204.2251</v>
      </c>
      <c r="X18" s="36"/>
      <c r="Y18" s="42">
        <v>2628.1372700000002</v>
      </c>
      <c r="Z18" s="38"/>
      <c r="AA18" s="43">
        <v>0</v>
      </c>
      <c r="AB18" s="36"/>
      <c r="AC18" s="76">
        <f t="shared" si="3"/>
        <v>126832.36237</v>
      </c>
      <c r="AD18" s="29"/>
      <c r="AE18" s="25"/>
      <c r="AF18" s="113"/>
      <c r="AG18" s="2"/>
      <c r="AH18" s="34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4" t="s">
        <v>36</v>
      </c>
      <c r="B19" s="40">
        <v>81954.20229999999</v>
      </c>
      <c r="C19" s="40">
        <v>0</v>
      </c>
      <c r="D19" s="76">
        <f t="shared" si="0"/>
        <v>81954.20229999999</v>
      </c>
      <c r="E19" s="40">
        <v>1.6</v>
      </c>
      <c r="F19" s="76">
        <f t="shared" si="1"/>
        <v>81955.802299999996</v>
      </c>
      <c r="G19" s="40">
        <v>0</v>
      </c>
      <c r="H19" s="40">
        <v>0</v>
      </c>
      <c r="I19" s="40">
        <v>0</v>
      </c>
      <c r="J19" s="40">
        <v>487.60449999999997</v>
      </c>
      <c r="K19" s="40">
        <v>39.269599999999997</v>
      </c>
      <c r="L19" s="40">
        <v>2.0000000000000002E-7</v>
      </c>
      <c r="M19" s="40">
        <v>471.5795</v>
      </c>
      <c r="N19" s="40">
        <v>142.31320000000002</v>
      </c>
      <c r="O19" s="40">
        <v>412.27420000000001</v>
      </c>
      <c r="P19" s="40">
        <v>0</v>
      </c>
      <c r="Q19" s="40">
        <v>739.84609999999998</v>
      </c>
      <c r="R19" s="40">
        <v>0</v>
      </c>
      <c r="S19" s="40">
        <v>0</v>
      </c>
      <c r="T19" s="40">
        <v>0</v>
      </c>
      <c r="U19" s="40">
        <v>2.5</v>
      </c>
      <c r="V19" s="40">
        <v>162.54229999999998</v>
      </c>
      <c r="W19" s="76">
        <f t="shared" si="2"/>
        <v>84413.731700200005</v>
      </c>
      <c r="X19" s="36"/>
      <c r="Y19" s="42">
        <v>0</v>
      </c>
      <c r="Z19" s="38"/>
      <c r="AA19" s="43">
        <v>0</v>
      </c>
      <c r="AB19" s="36"/>
      <c r="AC19" s="76">
        <f t="shared" si="3"/>
        <v>84413.731700200005</v>
      </c>
      <c r="AD19" s="29"/>
      <c r="AE19" s="25"/>
      <c r="AF19" s="113"/>
      <c r="AG19" s="2"/>
      <c r="AH19" s="34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4" t="s">
        <v>35</v>
      </c>
      <c r="B20" s="40">
        <v>88629.1489</v>
      </c>
      <c r="C20" s="40">
        <v>0</v>
      </c>
      <c r="D20" s="76">
        <f t="shared" si="0"/>
        <v>88629.1489</v>
      </c>
      <c r="E20" s="40">
        <v>1.6916</v>
      </c>
      <c r="F20" s="76">
        <f t="shared" si="1"/>
        <v>88630.840500000006</v>
      </c>
      <c r="G20" s="40">
        <v>0</v>
      </c>
      <c r="H20" s="40">
        <v>0</v>
      </c>
      <c r="I20" s="40">
        <v>0</v>
      </c>
      <c r="J20" s="40">
        <v>527.40019999999993</v>
      </c>
      <c r="K20" s="40">
        <v>0</v>
      </c>
      <c r="L20" s="40">
        <v>0</v>
      </c>
      <c r="M20" s="40">
        <v>0</v>
      </c>
      <c r="N20" s="40">
        <v>153.92929999999998</v>
      </c>
      <c r="O20" s="40">
        <v>319.60740000000004</v>
      </c>
      <c r="P20" s="40">
        <v>0</v>
      </c>
      <c r="Q20" s="40">
        <v>725.78899999999999</v>
      </c>
      <c r="R20" s="40">
        <v>0</v>
      </c>
      <c r="S20" s="40">
        <v>0</v>
      </c>
      <c r="T20" s="40">
        <v>0</v>
      </c>
      <c r="U20" s="40">
        <v>2.2000000000000002</v>
      </c>
      <c r="V20" s="40">
        <v>175.80960000000002</v>
      </c>
      <c r="W20" s="76">
        <f t="shared" si="2"/>
        <v>90535.576000000001</v>
      </c>
      <c r="X20" s="36"/>
      <c r="Y20" s="42">
        <v>823.27088800000001</v>
      </c>
      <c r="Z20" s="38"/>
      <c r="AA20" s="43">
        <v>0</v>
      </c>
      <c r="AB20" s="36"/>
      <c r="AC20" s="76">
        <f t="shared" si="3"/>
        <v>91358.846888</v>
      </c>
      <c r="AD20" s="29"/>
      <c r="AE20" s="25"/>
      <c r="AF20" s="113"/>
      <c r="AG20" s="2"/>
      <c r="AH20" s="34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4" t="s">
        <v>34</v>
      </c>
      <c r="B21" s="40">
        <v>178494.98360000001</v>
      </c>
      <c r="C21" s="40">
        <v>0</v>
      </c>
      <c r="D21" s="76">
        <f t="shared" si="0"/>
        <v>178494.98360000001</v>
      </c>
      <c r="E21" s="40">
        <v>5.1416000000000004</v>
      </c>
      <c r="F21" s="76">
        <f t="shared" si="1"/>
        <v>178500.12520000001</v>
      </c>
      <c r="G21" s="40">
        <v>0</v>
      </c>
      <c r="H21" s="40">
        <v>0</v>
      </c>
      <c r="I21" s="40">
        <v>0</v>
      </c>
      <c r="J21" s="40">
        <v>1062.1595</v>
      </c>
      <c r="K21" s="40">
        <v>0</v>
      </c>
      <c r="L21" s="40">
        <v>0</v>
      </c>
      <c r="M21" s="40">
        <v>0</v>
      </c>
      <c r="N21" s="40">
        <v>310.00740000000002</v>
      </c>
      <c r="O21" s="40">
        <v>647.38630000000001</v>
      </c>
      <c r="P21" s="40">
        <v>0</v>
      </c>
      <c r="Q21" s="40">
        <v>1451.5781000000002</v>
      </c>
      <c r="R21" s="40">
        <v>0</v>
      </c>
      <c r="S21" s="40">
        <v>0</v>
      </c>
      <c r="T21" s="40">
        <v>0</v>
      </c>
      <c r="U21" s="40">
        <v>2.2000000000000002</v>
      </c>
      <c r="V21" s="40">
        <v>354.07329999999996</v>
      </c>
      <c r="W21" s="76">
        <f t="shared" si="2"/>
        <v>182327.52980000005</v>
      </c>
      <c r="X21" s="36"/>
      <c r="Y21" s="42">
        <v>3852.3228039999999</v>
      </c>
      <c r="Z21" s="38"/>
      <c r="AA21" s="43">
        <v>0</v>
      </c>
      <c r="AB21" s="36"/>
      <c r="AC21" s="76">
        <f t="shared" si="3"/>
        <v>186179.85260400004</v>
      </c>
      <c r="AD21" s="29"/>
      <c r="AE21" s="25"/>
      <c r="AF21" s="113"/>
      <c r="AG21" s="2"/>
      <c r="AH21" s="34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4" t="s">
        <v>33</v>
      </c>
      <c r="B22" s="40">
        <v>141394.40969999999</v>
      </c>
      <c r="C22" s="40">
        <v>0</v>
      </c>
      <c r="D22" s="76">
        <f t="shared" si="0"/>
        <v>141394.40969999999</v>
      </c>
      <c r="E22" s="40">
        <v>2.8416999999999999</v>
      </c>
      <c r="F22" s="76">
        <f t="shared" si="1"/>
        <v>141397.25139999998</v>
      </c>
      <c r="G22" s="40">
        <v>0</v>
      </c>
      <c r="H22" s="40">
        <v>0</v>
      </c>
      <c r="I22" s="40">
        <v>0</v>
      </c>
      <c r="J22" s="40">
        <v>841.3873000000001</v>
      </c>
      <c r="K22" s="40">
        <v>62.432199999999995</v>
      </c>
      <c r="L22" s="40">
        <v>0</v>
      </c>
      <c r="M22" s="40">
        <v>749.54650000000004</v>
      </c>
      <c r="N22" s="40">
        <v>245.56710000000001</v>
      </c>
      <c r="O22" s="40">
        <v>459.10540000000003</v>
      </c>
      <c r="P22" s="40">
        <v>0</v>
      </c>
      <c r="Q22" s="40">
        <v>1705.6042</v>
      </c>
      <c r="R22" s="40">
        <v>0</v>
      </c>
      <c r="S22" s="40">
        <v>0</v>
      </c>
      <c r="T22" s="40">
        <v>0</v>
      </c>
      <c r="U22" s="40">
        <v>2.2000000000000002</v>
      </c>
      <c r="V22" s="40">
        <v>280.47320000000002</v>
      </c>
      <c r="W22" s="76">
        <f t="shared" si="2"/>
        <v>145743.5673</v>
      </c>
      <c r="X22" s="36"/>
      <c r="Y22" s="42">
        <v>5086.4404800000002</v>
      </c>
      <c r="Z22" s="38"/>
      <c r="AA22" s="43">
        <v>0</v>
      </c>
      <c r="AB22" s="36"/>
      <c r="AC22" s="76">
        <f t="shared" si="3"/>
        <v>150830.00777999999</v>
      </c>
      <c r="AD22" s="29"/>
      <c r="AE22" s="25"/>
      <c r="AF22" s="113"/>
      <c r="AG22" s="2"/>
      <c r="AH22" s="34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4" t="s">
        <v>32</v>
      </c>
      <c r="B23" s="40">
        <v>74290.441500000001</v>
      </c>
      <c r="C23" s="40">
        <v>0</v>
      </c>
      <c r="D23" s="76">
        <f t="shared" si="0"/>
        <v>74290.441500000001</v>
      </c>
      <c r="E23" s="40">
        <v>1.4499</v>
      </c>
      <c r="F23" s="76">
        <f t="shared" si="1"/>
        <v>74291.891400000008</v>
      </c>
      <c r="G23" s="40">
        <v>0</v>
      </c>
      <c r="H23" s="40">
        <v>0</v>
      </c>
      <c r="I23" s="40">
        <v>0</v>
      </c>
      <c r="J23" s="40">
        <v>442.07569999999998</v>
      </c>
      <c r="K23" s="40">
        <v>28.077500000000001</v>
      </c>
      <c r="L23" s="40">
        <v>0</v>
      </c>
      <c r="M23" s="40">
        <v>337.09210000000002</v>
      </c>
      <c r="N23" s="40">
        <v>129.0232</v>
      </c>
      <c r="O23" s="40">
        <v>492.70259999999996</v>
      </c>
      <c r="P23" s="40">
        <v>0</v>
      </c>
      <c r="Q23" s="40">
        <v>1560.4463999999998</v>
      </c>
      <c r="R23" s="40">
        <v>0</v>
      </c>
      <c r="S23" s="40">
        <v>0</v>
      </c>
      <c r="T23" s="40">
        <v>0</v>
      </c>
      <c r="U23" s="40">
        <v>2.5</v>
      </c>
      <c r="V23" s="40">
        <v>147.36320000000001</v>
      </c>
      <c r="W23" s="76">
        <f t="shared" si="2"/>
        <v>77431.172100000011</v>
      </c>
      <c r="X23" s="36"/>
      <c r="Y23" s="42">
        <v>1411.3118359999999</v>
      </c>
      <c r="Z23" s="38"/>
      <c r="AA23" s="43">
        <v>0</v>
      </c>
      <c r="AB23" s="36"/>
      <c r="AC23" s="76">
        <f t="shared" si="3"/>
        <v>78842.483936000004</v>
      </c>
      <c r="AD23" s="29"/>
      <c r="AE23" s="25"/>
      <c r="AF23" s="113"/>
      <c r="AG23" s="2"/>
      <c r="AH23" s="34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4" t="s">
        <v>31</v>
      </c>
      <c r="B24" s="40">
        <v>108003.8931</v>
      </c>
      <c r="C24" s="40">
        <v>0</v>
      </c>
      <c r="D24" s="76">
        <f t="shared" si="0"/>
        <v>108003.8931</v>
      </c>
      <c r="E24" s="40">
        <v>1.2167000000000001</v>
      </c>
      <c r="F24" s="76">
        <f t="shared" si="1"/>
        <v>108005.10980000001</v>
      </c>
      <c r="G24" s="40">
        <v>0</v>
      </c>
      <c r="H24" s="40">
        <v>0</v>
      </c>
      <c r="I24" s="40">
        <v>0</v>
      </c>
      <c r="J24" s="40">
        <v>642.69230000000005</v>
      </c>
      <c r="K24" s="40">
        <v>0</v>
      </c>
      <c r="L24" s="40">
        <v>0</v>
      </c>
      <c r="M24" s="40">
        <v>0</v>
      </c>
      <c r="N24" s="40">
        <v>187.58070000000001</v>
      </c>
      <c r="O24" s="40">
        <v>391.54349999999999</v>
      </c>
      <c r="P24" s="40">
        <v>0</v>
      </c>
      <c r="Q24" s="40">
        <v>1633.0253</v>
      </c>
      <c r="R24" s="40">
        <v>0</v>
      </c>
      <c r="S24" s="40">
        <v>0</v>
      </c>
      <c r="T24" s="40">
        <v>0</v>
      </c>
      <c r="U24" s="40">
        <v>2.5</v>
      </c>
      <c r="V24" s="40">
        <v>214.24429999999998</v>
      </c>
      <c r="W24" s="76">
        <f t="shared" si="2"/>
        <v>111076.69590000001</v>
      </c>
      <c r="X24" s="36"/>
      <c r="Y24" s="42">
        <v>1320.904464</v>
      </c>
      <c r="Z24" s="38"/>
      <c r="AA24" s="43">
        <v>0</v>
      </c>
      <c r="AB24" s="36"/>
      <c r="AC24" s="76">
        <f t="shared" si="3"/>
        <v>112397.60036400001</v>
      </c>
      <c r="AD24" s="29"/>
      <c r="AE24" s="25"/>
      <c r="AF24" s="113"/>
      <c r="AG24" s="2"/>
      <c r="AH24" s="34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4" t="s">
        <v>30</v>
      </c>
      <c r="B25" s="40">
        <v>164066.98259999999</v>
      </c>
      <c r="C25" s="40">
        <v>0</v>
      </c>
      <c r="D25" s="76">
        <f t="shared" si="0"/>
        <v>164066.98259999999</v>
      </c>
      <c r="E25" s="40">
        <v>3.3167</v>
      </c>
      <c r="F25" s="76">
        <f t="shared" si="1"/>
        <v>164070.29929999998</v>
      </c>
      <c r="G25" s="40">
        <v>0</v>
      </c>
      <c r="H25" s="40">
        <v>0</v>
      </c>
      <c r="I25" s="40">
        <v>0</v>
      </c>
      <c r="J25" s="40">
        <v>976.30359999999996</v>
      </c>
      <c r="K25" s="40">
        <v>0</v>
      </c>
      <c r="L25" s="40">
        <v>0</v>
      </c>
      <c r="M25" s="40">
        <v>0</v>
      </c>
      <c r="N25" s="40">
        <v>284.95100000000002</v>
      </c>
      <c r="O25" s="40">
        <v>482.12</v>
      </c>
      <c r="P25" s="40">
        <v>0</v>
      </c>
      <c r="Q25" s="40">
        <v>1451.5781000000002</v>
      </c>
      <c r="R25" s="40">
        <v>0</v>
      </c>
      <c r="S25" s="40">
        <v>0</v>
      </c>
      <c r="T25" s="40">
        <v>0</v>
      </c>
      <c r="U25" s="40">
        <v>2.5</v>
      </c>
      <c r="V25" s="40">
        <v>325.4554</v>
      </c>
      <c r="W25" s="76">
        <f t="shared" si="2"/>
        <v>167593.20740000001</v>
      </c>
      <c r="X25" s="36"/>
      <c r="Y25" s="42">
        <v>7165.1566800000001</v>
      </c>
      <c r="Z25" s="38"/>
      <c r="AA25" s="43">
        <v>0</v>
      </c>
      <c r="AB25" s="36"/>
      <c r="AC25" s="76">
        <f t="shared" si="3"/>
        <v>174758.36408000003</v>
      </c>
      <c r="AD25" s="29"/>
      <c r="AE25" s="25"/>
      <c r="AF25" s="113"/>
      <c r="AG25" s="2"/>
      <c r="AH25" s="34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4" t="s">
        <v>29</v>
      </c>
      <c r="B26" s="40">
        <v>144692.2384</v>
      </c>
      <c r="C26" s="40">
        <v>0</v>
      </c>
      <c r="D26" s="76">
        <f t="shared" si="0"/>
        <v>144692.2384</v>
      </c>
      <c r="E26" s="40">
        <v>2.5083000000000002</v>
      </c>
      <c r="F26" s="76">
        <f t="shared" si="1"/>
        <v>144694.74669999999</v>
      </c>
      <c r="G26" s="40">
        <v>0</v>
      </c>
      <c r="H26" s="40">
        <v>0</v>
      </c>
      <c r="I26" s="40">
        <v>0</v>
      </c>
      <c r="J26" s="40">
        <v>861.01149999999996</v>
      </c>
      <c r="K26" s="40">
        <v>0</v>
      </c>
      <c r="L26" s="40">
        <v>0</v>
      </c>
      <c r="M26" s="40">
        <v>0</v>
      </c>
      <c r="N26" s="40">
        <v>251.2997</v>
      </c>
      <c r="O26" s="40">
        <v>353.33209999999997</v>
      </c>
      <c r="P26" s="40">
        <v>0</v>
      </c>
      <c r="Q26" s="40">
        <v>1324.5650000000001</v>
      </c>
      <c r="R26" s="40">
        <v>0</v>
      </c>
      <c r="S26" s="40">
        <v>0</v>
      </c>
      <c r="T26" s="40">
        <v>0</v>
      </c>
      <c r="U26" s="40">
        <v>2.2000000000000002</v>
      </c>
      <c r="V26" s="40">
        <v>287.0206</v>
      </c>
      <c r="W26" s="76">
        <f t="shared" si="2"/>
        <v>147774.17559999999</v>
      </c>
      <c r="X26" s="36"/>
      <c r="Y26" s="42">
        <v>1661.6079259999999</v>
      </c>
      <c r="Z26" s="38"/>
      <c r="AA26" s="43">
        <v>0</v>
      </c>
      <c r="AB26" s="36"/>
      <c r="AC26" s="76">
        <f t="shared" si="3"/>
        <v>149435.78352599998</v>
      </c>
      <c r="AD26" s="29"/>
      <c r="AE26" s="25"/>
      <c r="AF26" s="113"/>
      <c r="AG26" s="2"/>
      <c r="AH26" s="34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4" t="s">
        <v>28</v>
      </c>
      <c r="B27" s="40">
        <v>97698.17809999999</v>
      </c>
      <c r="C27" s="40">
        <v>0</v>
      </c>
      <c r="D27" s="76">
        <f t="shared" si="0"/>
        <v>97698.17809999999</v>
      </c>
      <c r="E27" s="40">
        <v>1.5751000000000002</v>
      </c>
      <c r="F27" s="76">
        <f t="shared" si="1"/>
        <v>97699.753199999992</v>
      </c>
      <c r="G27" s="40">
        <v>0</v>
      </c>
      <c r="H27" s="40">
        <v>0</v>
      </c>
      <c r="I27" s="40">
        <v>0</v>
      </c>
      <c r="J27" s="40">
        <v>581.36669999999992</v>
      </c>
      <c r="K27" s="40">
        <v>0</v>
      </c>
      <c r="L27" s="40">
        <v>0</v>
      </c>
      <c r="M27" s="40">
        <v>0</v>
      </c>
      <c r="N27" s="40">
        <v>169.67689999999999</v>
      </c>
      <c r="O27" s="40">
        <v>299.2251</v>
      </c>
      <c r="P27" s="40">
        <v>0</v>
      </c>
      <c r="Q27" s="40">
        <v>1324.5650000000001</v>
      </c>
      <c r="R27" s="40">
        <v>0</v>
      </c>
      <c r="S27" s="40">
        <v>0</v>
      </c>
      <c r="T27" s="40">
        <v>0</v>
      </c>
      <c r="U27" s="40">
        <v>2.2000000000000002</v>
      </c>
      <c r="V27" s="40">
        <v>193.79560000000001</v>
      </c>
      <c r="W27" s="76">
        <f t="shared" si="2"/>
        <v>100270.58249999999</v>
      </c>
      <c r="X27" s="36"/>
      <c r="Y27" s="42">
        <v>0</v>
      </c>
      <c r="Z27" s="38"/>
      <c r="AA27" s="43">
        <v>0</v>
      </c>
      <c r="AB27" s="36"/>
      <c r="AC27" s="76">
        <f t="shared" si="3"/>
        <v>100270.58249999999</v>
      </c>
      <c r="AD27" s="29"/>
      <c r="AE27" s="25"/>
      <c r="AF27" s="113"/>
      <c r="AG27" s="2"/>
      <c r="AH27" s="34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4" t="s">
        <v>27</v>
      </c>
      <c r="B28" s="40">
        <v>67694.783900000009</v>
      </c>
      <c r="C28" s="40">
        <v>0</v>
      </c>
      <c r="D28" s="76">
        <f t="shared" si="0"/>
        <v>67694.783900000009</v>
      </c>
      <c r="E28" s="40">
        <v>0.70829999999999993</v>
      </c>
      <c r="F28" s="76">
        <f t="shared" si="1"/>
        <v>67695.492200000008</v>
      </c>
      <c r="G28" s="40">
        <v>0</v>
      </c>
      <c r="H28" s="40">
        <v>0</v>
      </c>
      <c r="I28" s="40">
        <v>0</v>
      </c>
      <c r="J28" s="40">
        <v>402.82729999999998</v>
      </c>
      <c r="K28" s="40">
        <v>36.4056</v>
      </c>
      <c r="L28" s="40">
        <v>0</v>
      </c>
      <c r="M28" s="40">
        <v>437.07759999999996</v>
      </c>
      <c r="N28" s="40">
        <v>117.5732</v>
      </c>
      <c r="O28" s="40">
        <v>316.26299999999998</v>
      </c>
      <c r="P28" s="40">
        <v>0</v>
      </c>
      <c r="Q28" s="40">
        <v>1161.2625</v>
      </c>
      <c r="R28" s="40">
        <v>0</v>
      </c>
      <c r="S28" s="40">
        <v>0</v>
      </c>
      <c r="T28" s="40">
        <v>0</v>
      </c>
      <c r="U28" s="40">
        <v>3</v>
      </c>
      <c r="V28" s="40">
        <v>134.28560000000002</v>
      </c>
      <c r="W28" s="76">
        <f t="shared" si="2"/>
        <v>70304.18700000002</v>
      </c>
      <c r="X28" s="36"/>
      <c r="Y28" s="42">
        <v>229.503648</v>
      </c>
      <c r="Z28" s="38"/>
      <c r="AA28" s="43">
        <v>0</v>
      </c>
      <c r="AB28" s="36"/>
      <c r="AC28" s="76">
        <f t="shared" si="3"/>
        <v>70533.690648000018</v>
      </c>
      <c r="AD28" s="29"/>
      <c r="AE28" s="25"/>
      <c r="AF28" s="113"/>
      <c r="AG28" s="2"/>
      <c r="AH28" s="34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4" t="s">
        <v>26</v>
      </c>
      <c r="B29" s="40">
        <v>390017.9474</v>
      </c>
      <c r="C29" s="40">
        <v>0</v>
      </c>
      <c r="D29" s="76">
        <f t="shared" si="0"/>
        <v>390017.9474</v>
      </c>
      <c r="E29" s="40">
        <v>11.290799999999999</v>
      </c>
      <c r="F29" s="76">
        <f t="shared" si="1"/>
        <v>390029.23820000002</v>
      </c>
      <c r="G29" s="40">
        <v>0</v>
      </c>
      <c r="H29" s="40">
        <v>0</v>
      </c>
      <c r="I29" s="40">
        <v>0</v>
      </c>
      <c r="J29" s="40">
        <v>2320.4974999999999</v>
      </c>
      <c r="K29" s="40">
        <v>500.50600000000009</v>
      </c>
      <c r="L29" s="40">
        <v>8.1000000000000008E-7</v>
      </c>
      <c r="M29" s="40">
        <v>6010.4610000000002</v>
      </c>
      <c r="N29" s="40">
        <v>707.27049999999997</v>
      </c>
      <c r="O29" s="40">
        <v>1403.1988000000001</v>
      </c>
      <c r="P29" s="40">
        <v>0</v>
      </c>
      <c r="Q29" s="40">
        <v>2090.0652</v>
      </c>
      <c r="R29" s="40">
        <v>0</v>
      </c>
      <c r="S29" s="40">
        <v>0</v>
      </c>
      <c r="T29" s="40">
        <v>0</v>
      </c>
      <c r="U29" s="40">
        <v>0.5</v>
      </c>
      <c r="V29" s="40">
        <v>773.54110000000003</v>
      </c>
      <c r="W29" s="76">
        <f t="shared" si="2"/>
        <v>403835.27830081002</v>
      </c>
      <c r="X29" s="36"/>
      <c r="Y29" s="42">
        <v>4219.21324</v>
      </c>
      <c r="Z29" s="38"/>
      <c r="AA29" s="43">
        <v>0</v>
      </c>
      <c r="AB29" s="36"/>
      <c r="AC29" s="76">
        <f t="shared" si="3"/>
        <v>408054.49154081004</v>
      </c>
      <c r="AD29" s="29"/>
      <c r="AE29" s="25"/>
      <c r="AF29" s="113"/>
      <c r="AG29" s="2"/>
      <c r="AH29" s="34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4" t="s">
        <v>25</v>
      </c>
      <c r="B30" s="40">
        <v>176846.0692</v>
      </c>
      <c r="C30" s="40">
        <v>0</v>
      </c>
      <c r="D30" s="76">
        <f t="shared" si="0"/>
        <v>176846.0692</v>
      </c>
      <c r="E30" s="40">
        <v>2.6333000000000002</v>
      </c>
      <c r="F30" s="76">
        <f t="shared" si="1"/>
        <v>176848.70249999998</v>
      </c>
      <c r="G30" s="40">
        <v>0</v>
      </c>
      <c r="H30" s="40">
        <v>0</v>
      </c>
      <c r="I30" s="40">
        <v>0</v>
      </c>
      <c r="J30" s="40">
        <v>1052.3473999999999</v>
      </c>
      <c r="K30" s="40">
        <v>0</v>
      </c>
      <c r="L30" s="40">
        <v>0</v>
      </c>
      <c r="M30" s="40">
        <v>0</v>
      </c>
      <c r="N30" s="40">
        <v>307.14490000000001</v>
      </c>
      <c r="O30" s="40">
        <v>630.99719999999991</v>
      </c>
      <c r="P30" s="40">
        <v>0</v>
      </c>
      <c r="Q30" s="40">
        <v>1560.4463999999998</v>
      </c>
      <c r="R30" s="40">
        <v>0</v>
      </c>
      <c r="S30" s="40">
        <v>0</v>
      </c>
      <c r="T30" s="40">
        <v>0</v>
      </c>
      <c r="U30" s="40">
        <v>2.2000000000000002</v>
      </c>
      <c r="V30" s="40">
        <v>350.8039</v>
      </c>
      <c r="W30" s="76">
        <f t="shared" si="2"/>
        <v>180752.64230000001</v>
      </c>
      <c r="X30" s="36"/>
      <c r="Y30" s="42">
        <v>4457.8741460000001</v>
      </c>
      <c r="Z30" s="38"/>
      <c r="AA30" s="43">
        <v>0</v>
      </c>
      <c r="AB30" s="36"/>
      <c r="AC30" s="76">
        <f t="shared" si="3"/>
        <v>185210.51644599999</v>
      </c>
      <c r="AD30" s="29"/>
      <c r="AE30" s="25"/>
      <c r="AF30" s="113"/>
      <c r="AG30" s="2"/>
      <c r="AH30" s="34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4" t="s">
        <v>24</v>
      </c>
      <c r="B31" s="40">
        <v>203640.92819999999</v>
      </c>
      <c r="C31" s="40">
        <v>0</v>
      </c>
      <c r="D31" s="76">
        <f t="shared" si="0"/>
        <v>203640.92819999999</v>
      </c>
      <c r="E31" s="40">
        <v>4.6500000000000004</v>
      </c>
      <c r="F31" s="76">
        <f t="shared" si="1"/>
        <v>203645.57819999999</v>
      </c>
      <c r="G31" s="40">
        <v>0</v>
      </c>
      <c r="H31" s="40">
        <v>0</v>
      </c>
      <c r="I31" s="40">
        <v>0</v>
      </c>
      <c r="J31" s="40">
        <v>1211.7938999999999</v>
      </c>
      <c r="K31" s="40">
        <v>0</v>
      </c>
      <c r="L31" s="40">
        <v>0</v>
      </c>
      <c r="M31" s="40">
        <v>0</v>
      </c>
      <c r="N31" s="40">
        <v>353.68129999999996</v>
      </c>
      <c r="O31" s="40">
        <v>469.00470000000001</v>
      </c>
      <c r="P31" s="40">
        <v>0</v>
      </c>
      <c r="Q31" s="40">
        <v>1524.1569999999999</v>
      </c>
      <c r="R31" s="40">
        <v>0</v>
      </c>
      <c r="S31" s="40">
        <v>0</v>
      </c>
      <c r="T31" s="40">
        <v>0</v>
      </c>
      <c r="U31" s="40">
        <v>2.2000000000000002</v>
      </c>
      <c r="V31" s="40">
        <v>403.95529999999997</v>
      </c>
      <c r="W31" s="76">
        <f t="shared" si="2"/>
        <v>207610.37039999999</v>
      </c>
      <c r="X31" s="36"/>
      <c r="Y31" s="42">
        <v>7726.8868499999999</v>
      </c>
      <c r="Z31" s="38"/>
      <c r="AA31" s="43">
        <v>0</v>
      </c>
      <c r="AB31" s="36"/>
      <c r="AC31" s="76">
        <f t="shared" si="3"/>
        <v>215337.25725</v>
      </c>
      <c r="AD31" s="29"/>
      <c r="AE31" s="25"/>
      <c r="AF31" s="113"/>
      <c r="AG31" s="2"/>
      <c r="AH31" s="34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4" t="s">
        <v>23</v>
      </c>
      <c r="B32" s="40">
        <v>52792.117200000001</v>
      </c>
      <c r="C32" s="40">
        <v>0</v>
      </c>
      <c r="D32" s="76">
        <f t="shared" si="0"/>
        <v>52792.117200000001</v>
      </c>
      <c r="E32" s="40">
        <v>1</v>
      </c>
      <c r="F32" s="76">
        <f t="shared" si="1"/>
        <v>52793.117200000001</v>
      </c>
      <c r="G32" s="40">
        <v>0</v>
      </c>
      <c r="H32" s="40">
        <v>0</v>
      </c>
      <c r="I32" s="40">
        <v>0</v>
      </c>
      <c r="J32" s="40">
        <v>314.14509999999996</v>
      </c>
      <c r="K32" s="40">
        <v>3.2291999999999996</v>
      </c>
      <c r="L32" s="40">
        <v>0</v>
      </c>
      <c r="M32" s="40">
        <v>38.769599999999997</v>
      </c>
      <c r="N32" s="40">
        <v>91.690399999999997</v>
      </c>
      <c r="O32" s="40">
        <v>258.30939999999998</v>
      </c>
      <c r="P32" s="40">
        <v>0</v>
      </c>
      <c r="Q32" s="40">
        <v>961.67049999999995</v>
      </c>
      <c r="R32" s="40">
        <v>0</v>
      </c>
      <c r="S32" s="40">
        <v>0</v>
      </c>
      <c r="T32" s="40">
        <v>0</v>
      </c>
      <c r="U32" s="40">
        <v>3</v>
      </c>
      <c r="V32" s="40">
        <v>104.72369999999999</v>
      </c>
      <c r="W32" s="76">
        <f t="shared" si="2"/>
        <v>54568.655100000004</v>
      </c>
      <c r="X32" s="36"/>
      <c r="Y32" s="42">
        <v>116.64694800000001</v>
      </c>
      <c r="Z32" s="38"/>
      <c r="AA32" s="37">
        <v>0</v>
      </c>
      <c r="AB32" s="36"/>
      <c r="AC32" s="76">
        <f t="shared" si="3"/>
        <v>54685.302048000005</v>
      </c>
      <c r="AD32" s="29"/>
      <c r="AE32" s="25"/>
      <c r="AF32" s="113"/>
      <c r="AG32" s="2"/>
      <c r="AH32" s="34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5" customFormat="1" ht="20.100000000000001" customHeight="1" x14ac:dyDescent="0.2">
      <c r="A33" s="80" t="s">
        <v>22</v>
      </c>
      <c r="B33" s="79">
        <f t="shared" ref="B33:W33" si="4">SUM(B10:B32)</f>
        <v>4334951.2809000006</v>
      </c>
      <c r="C33" s="79">
        <f t="shared" si="4"/>
        <v>0</v>
      </c>
      <c r="D33" s="79">
        <f t="shared" si="4"/>
        <v>4334951.2809000006</v>
      </c>
      <c r="E33" s="79">
        <f t="shared" si="4"/>
        <v>107.0158</v>
      </c>
      <c r="F33" s="79">
        <f t="shared" si="4"/>
        <v>4335058.2967000017</v>
      </c>
      <c r="G33" s="79">
        <f t="shared" si="4"/>
        <v>0</v>
      </c>
      <c r="H33" s="79">
        <f t="shared" si="4"/>
        <v>0</v>
      </c>
      <c r="I33" s="79">
        <f t="shared" si="4"/>
        <v>0</v>
      </c>
      <c r="J33" s="79">
        <f t="shared" si="4"/>
        <v>25795.299899999998</v>
      </c>
      <c r="K33" s="79">
        <f t="shared" si="4"/>
        <v>3011.3948000000005</v>
      </c>
      <c r="L33" s="79">
        <f t="shared" si="4"/>
        <v>1.0100000000000001E-6</v>
      </c>
      <c r="M33" s="79">
        <f t="shared" si="4"/>
        <v>36155.745000000003</v>
      </c>
      <c r="N33" s="79">
        <f t="shared" si="4"/>
        <v>7528.7166999999999</v>
      </c>
      <c r="O33" s="79">
        <f t="shared" si="4"/>
        <v>15060.783100000002</v>
      </c>
      <c r="P33" s="79">
        <f t="shared" si="4"/>
        <v>0</v>
      </c>
      <c r="Q33" s="79">
        <f t="shared" si="4"/>
        <v>35871.457300000002</v>
      </c>
      <c r="R33" s="79">
        <f t="shared" si="4"/>
        <v>0</v>
      </c>
      <c r="S33" s="79">
        <f t="shared" si="4"/>
        <v>0</v>
      </c>
      <c r="T33" s="79">
        <f t="shared" si="4"/>
        <v>0</v>
      </c>
      <c r="U33" s="79">
        <f t="shared" si="4"/>
        <v>45.800000000000004</v>
      </c>
      <c r="V33" s="79">
        <f t="shared" si="4"/>
        <v>8598.8851000000013</v>
      </c>
      <c r="W33" s="79">
        <f t="shared" si="4"/>
        <v>4467126.3786010118</v>
      </c>
      <c r="X33" s="47"/>
      <c r="Y33" s="78">
        <f>SUM(Y10:Y32)</f>
        <v>176613.07253800007</v>
      </c>
      <c r="Z33" s="38"/>
      <c r="AA33" s="110">
        <f>SUM(AA10:AA32)</f>
        <v>0</v>
      </c>
      <c r="AB33" s="46"/>
      <c r="AC33" s="77">
        <f>SUM(AC10:AC32)</f>
        <v>4643739.4511390114</v>
      </c>
      <c r="AD33" s="29"/>
      <c r="AE33" s="25"/>
      <c r="AF33" s="113"/>
      <c r="AG33" s="46"/>
      <c r="AH33" s="34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</row>
    <row r="34" spans="1:52" ht="15" customHeight="1" x14ac:dyDescent="0.25">
      <c r="A34" s="44" t="s">
        <v>21</v>
      </c>
      <c r="B34" s="40">
        <v>105586.23450000001</v>
      </c>
      <c r="C34" s="40">
        <v>0</v>
      </c>
      <c r="D34" s="76">
        <f>B34+C34</f>
        <v>105586.23450000001</v>
      </c>
      <c r="E34" s="40">
        <v>0</v>
      </c>
      <c r="F34" s="76">
        <f>D34+E34</f>
        <v>105586.23450000001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471.7629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76">
        <f>SUM(F34:V34)</f>
        <v>106057.99740000001</v>
      </c>
      <c r="X34" s="36"/>
      <c r="Y34" s="42"/>
      <c r="Z34" s="38"/>
      <c r="AA34" s="109">
        <v>0</v>
      </c>
      <c r="AB34" s="36"/>
      <c r="AC34" s="76">
        <f>+W34+Y34+AA34</f>
        <v>106057.99740000001</v>
      </c>
      <c r="AD34" s="29"/>
      <c r="AE34" s="25"/>
      <c r="AF34" s="113"/>
      <c r="AG34" s="2"/>
      <c r="AH34" s="34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4" t="s">
        <v>20</v>
      </c>
      <c r="B35" s="40">
        <v>45.8</v>
      </c>
      <c r="C35" s="40">
        <v>0</v>
      </c>
      <c r="D35" s="76">
        <f>B35+C35</f>
        <v>45.8</v>
      </c>
      <c r="E35" s="40">
        <v>0</v>
      </c>
      <c r="F35" s="76">
        <f>D35+E35</f>
        <v>45.8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76"/>
      <c r="X35" s="36"/>
      <c r="Y35" s="42"/>
      <c r="Z35" s="38"/>
      <c r="AA35" s="43"/>
      <c r="AB35" s="36"/>
      <c r="AC35" s="76">
        <f>+W35+Y35+AA35</f>
        <v>0</v>
      </c>
      <c r="AD35" s="29"/>
      <c r="AF35" s="113"/>
      <c r="AG35" s="2"/>
      <c r="AH35" s="34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4" t="s">
        <v>19</v>
      </c>
      <c r="B36" s="40">
        <v>3034850.054</v>
      </c>
      <c r="C36" s="40">
        <v>0</v>
      </c>
      <c r="D36" s="76">
        <f>B36+C36</f>
        <v>3034850.054</v>
      </c>
      <c r="E36" s="40">
        <v>0</v>
      </c>
      <c r="F36" s="76">
        <f>D36+E36</f>
        <v>3034850.054</v>
      </c>
      <c r="G36" s="40">
        <v>0</v>
      </c>
      <c r="H36" s="40">
        <v>0</v>
      </c>
      <c r="I36" s="40">
        <v>0</v>
      </c>
      <c r="J36" s="40">
        <v>18687.143600000003</v>
      </c>
      <c r="K36" s="40">
        <v>0</v>
      </c>
      <c r="L36" s="40">
        <v>0</v>
      </c>
      <c r="M36" s="40">
        <v>0</v>
      </c>
      <c r="N36" s="40">
        <v>0</v>
      </c>
      <c r="O36" s="40">
        <v>25043.815500000001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76">
        <f>SUM(F36:V36)</f>
        <v>3078581.0131000001</v>
      </c>
      <c r="X36" s="36"/>
      <c r="Y36" s="42">
        <f>-SUM(Y33)</f>
        <v>-176613.07253800007</v>
      </c>
      <c r="Z36" s="38"/>
      <c r="AA36" s="43">
        <f>-(AA33+AA34)</f>
        <v>0</v>
      </c>
      <c r="AB36" s="36"/>
      <c r="AC36" s="76">
        <f>+W36+Y36+AA36</f>
        <v>2901967.940562</v>
      </c>
      <c r="AD36" s="29"/>
      <c r="AE36" s="25"/>
      <c r="AF36" s="113"/>
      <c r="AG36" s="2"/>
      <c r="AH36" s="34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4" t="s">
        <v>18</v>
      </c>
      <c r="B37" s="40">
        <v>0</v>
      </c>
      <c r="C37" s="40">
        <v>0</v>
      </c>
      <c r="D37" s="76">
        <f>B37+C37</f>
        <v>0</v>
      </c>
      <c r="E37" s="40">
        <v>0</v>
      </c>
      <c r="F37" s="76">
        <f>D37+E37</f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538793.58909999998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20022.565500000001</v>
      </c>
      <c r="W37" s="76">
        <f>SUM(F37:V37)</f>
        <v>558816.15460000001</v>
      </c>
      <c r="X37" s="36"/>
      <c r="Y37" s="42"/>
      <c r="Z37" s="38"/>
      <c r="AA37" s="43"/>
      <c r="AB37" s="36"/>
      <c r="AC37" s="76">
        <f>+W37+Y37+AA37</f>
        <v>558816.15460000001</v>
      </c>
      <c r="AD37" s="29"/>
      <c r="AE37" s="25"/>
      <c r="AF37" s="113"/>
      <c r="AG37" s="2"/>
      <c r="AH37" s="34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1" t="s">
        <v>17</v>
      </c>
      <c r="B38" s="39">
        <v>75418.738900000011</v>
      </c>
      <c r="C38" s="39">
        <v>0</v>
      </c>
      <c r="D38" s="76">
        <f>B38+C38</f>
        <v>75418.738900000011</v>
      </c>
      <c r="E38" s="39">
        <v>0</v>
      </c>
      <c r="F38" s="76">
        <f>D38+E38</f>
        <v>75418.738900000011</v>
      </c>
      <c r="G38" s="39">
        <v>0</v>
      </c>
      <c r="H38" s="39">
        <v>0</v>
      </c>
      <c r="I38" s="39">
        <v>0</v>
      </c>
      <c r="J38" s="39">
        <v>448.77870000000001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75">
        <f>SUM(F38:V38)</f>
        <v>75867.517600000006</v>
      </c>
      <c r="X38" s="36"/>
      <c r="Y38" s="35"/>
      <c r="Z38" s="38"/>
      <c r="AA38" s="37"/>
      <c r="AB38" s="36"/>
      <c r="AC38" s="75">
        <f>+W38+Y38+AA38</f>
        <v>75867.517600000006</v>
      </c>
      <c r="AD38" s="29"/>
      <c r="AE38" s="25"/>
      <c r="AF38" s="113"/>
      <c r="AG38" s="2"/>
      <c r="AH38" s="34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7" customFormat="1" ht="20.100000000000001" customHeight="1" x14ac:dyDescent="0.2">
      <c r="A39" s="74" t="s">
        <v>16</v>
      </c>
      <c r="B39" s="73">
        <f>+SUM(B33:B38)</f>
        <v>7550852.1083000004</v>
      </c>
      <c r="C39" s="73">
        <f>+SUM(C33:C38)</f>
        <v>0</v>
      </c>
      <c r="D39" s="73">
        <f>+SUM(D33:D38)</f>
        <v>7550852.1083000004</v>
      </c>
      <c r="E39" s="73">
        <f>+SUM(E33:E38)</f>
        <v>107.0158</v>
      </c>
      <c r="F39" s="73">
        <f>SUM(F33:F38)</f>
        <v>7550959.1241000015</v>
      </c>
      <c r="G39" s="73">
        <f t="shared" ref="G39:W39" si="5">+SUM(G33:G38)</f>
        <v>0</v>
      </c>
      <c r="H39" s="73">
        <f t="shared" si="5"/>
        <v>0</v>
      </c>
      <c r="I39" s="73">
        <f t="shared" si="5"/>
        <v>0</v>
      </c>
      <c r="J39" s="73">
        <f t="shared" si="5"/>
        <v>44931.222200000004</v>
      </c>
      <c r="K39" s="73">
        <f t="shared" si="5"/>
        <v>3011.3948000000005</v>
      </c>
      <c r="L39" s="73">
        <f t="shared" si="5"/>
        <v>1.0100000000000001E-6</v>
      </c>
      <c r="M39" s="73">
        <f t="shared" si="5"/>
        <v>574949.33409999998</v>
      </c>
      <c r="N39" s="73">
        <f t="shared" si="5"/>
        <v>7528.7166999999999</v>
      </c>
      <c r="O39" s="73">
        <f t="shared" si="5"/>
        <v>40104.598600000005</v>
      </c>
      <c r="P39" s="73">
        <f t="shared" si="5"/>
        <v>0</v>
      </c>
      <c r="Q39" s="73">
        <f t="shared" si="5"/>
        <v>36343.220200000003</v>
      </c>
      <c r="R39" s="73">
        <f t="shared" si="5"/>
        <v>0</v>
      </c>
      <c r="S39" s="73">
        <f t="shared" si="5"/>
        <v>0</v>
      </c>
      <c r="T39" s="73">
        <f t="shared" si="5"/>
        <v>0</v>
      </c>
      <c r="U39" s="73">
        <f t="shared" si="5"/>
        <v>45.800000000000004</v>
      </c>
      <c r="V39" s="73">
        <f t="shared" si="5"/>
        <v>28621.450600000004</v>
      </c>
      <c r="W39" s="73">
        <f t="shared" si="5"/>
        <v>8286449.0613010116</v>
      </c>
      <c r="X39" s="33"/>
      <c r="Y39" s="32">
        <f>+SUM(Y33:Y38)</f>
        <v>0</v>
      </c>
      <c r="Z39" s="31"/>
      <c r="AA39" s="111"/>
      <c r="AB39" s="30"/>
      <c r="AC39" s="72">
        <f>+SUM(AC33:AC38)</f>
        <v>8286449.0613010116</v>
      </c>
      <c r="AD39" s="29"/>
      <c r="AE39" s="25"/>
      <c r="AF39" s="113"/>
      <c r="AG39" s="28"/>
      <c r="AH39" s="20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ht="15" customHeight="1" x14ac:dyDescent="0.2">
      <c r="P40" s="1">
        <f>P39*1000000</f>
        <v>0</v>
      </c>
      <c r="R40" s="29">
        <f>R33*1000000</f>
        <v>0</v>
      </c>
      <c r="T40" s="29">
        <f>T39*1000000</f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/>
      <c r="AF40" s="114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B41" s="25">
        <f>B42/1000</f>
        <v>0</v>
      </c>
      <c r="C41" s="25">
        <f>C42/1000</f>
        <v>0</v>
      </c>
      <c r="D41" s="25"/>
      <c r="E41" s="25">
        <f t="shared" ref="E41:W41" si="6">E42/1000</f>
        <v>0</v>
      </c>
      <c r="F41" s="25">
        <f t="shared" si="6"/>
        <v>0</v>
      </c>
      <c r="G41" s="25">
        <f t="shared" si="6"/>
        <v>0</v>
      </c>
      <c r="H41" s="25">
        <f t="shared" si="6"/>
        <v>0</v>
      </c>
      <c r="I41" s="25">
        <f t="shared" si="6"/>
        <v>0</v>
      </c>
      <c r="J41" s="25">
        <f t="shared" si="6"/>
        <v>0</v>
      </c>
      <c r="K41" s="25">
        <f t="shared" si="6"/>
        <v>0</v>
      </c>
      <c r="L41" s="25">
        <f t="shared" si="6"/>
        <v>0</v>
      </c>
      <c r="M41" s="25">
        <f t="shared" si="6"/>
        <v>0</v>
      </c>
      <c r="N41" s="25">
        <f t="shared" si="6"/>
        <v>0</v>
      </c>
      <c r="O41" s="25">
        <f t="shared" si="6"/>
        <v>0</v>
      </c>
      <c r="P41" s="25">
        <f t="shared" si="6"/>
        <v>0</v>
      </c>
      <c r="Q41" s="25">
        <f t="shared" si="6"/>
        <v>0</v>
      </c>
      <c r="R41" s="25">
        <f t="shared" si="6"/>
        <v>0</v>
      </c>
      <c r="S41" s="25">
        <f t="shared" si="6"/>
        <v>0</v>
      </c>
      <c r="T41" s="25">
        <f t="shared" si="6"/>
        <v>0</v>
      </c>
      <c r="U41" s="25">
        <f t="shared" si="6"/>
        <v>0</v>
      </c>
      <c r="V41" s="25">
        <f t="shared" si="6"/>
        <v>0</v>
      </c>
      <c r="W41" s="25">
        <f t="shared" si="6"/>
        <v>0</v>
      </c>
      <c r="X41" s="25">
        <f>X40/1000</f>
        <v>0</v>
      </c>
      <c r="Y41" s="25">
        <f>Y40/1000</f>
        <v>0</v>
      </c>
      <c r="Z41" s="25">
        <f>Z40/1000</f>
        <v>0</v>
      </c>
      <c r="AA41" s="25">
        <f>AA40/1000</f>
        <v>0</v>
      </c>
      <c r="AB41" s="25">
        <f>AB40/1000</f>
        <v>0</v>
      </c>
      <c r="AC41" s="25"/>
      <c r="AF41" s="114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114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3"/>
      <c r="Y42" s="113"/>
      <c r="Z42" s="113"/>
      <c r="AA42" s="113"/>
      <c r="AB42" s="113"/>
      <c r="AC42" s="113"/>
      <c r="AD42" s="114"/>
      <c r="AE42" s="114"/>
      <c r="AF42" s="114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11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F43" s="114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3" t="s">
        <v>15</v>
      </c>
      <c r="B44" s="22"/>
      <c r="C44" s="22"/>
      <c r="D44" s="21"/>
      <c r="E44" s="17">
        <v>2535658.9190000002</v>
      </c>
      <c r="F44" s="116"/>
      <c r="J44" s="4" t="s">
        <v>14</v>
      </c>
      <c r="K44" s="7" t="s">
        <v>13</v>
      </c>
      <c r="W44" s="20"/>
      <c r="AD44" s="7"/>
      <c r="AE44" s="7"/>
      <c r="AF44" s="117"/>
    </row>
    <row r="45" spans="1:52" s="6" customFormat="1" ht="15" customHeight="1" x14ac:dyDescent="0.2">
      <c r="A45" s="121" t="s">
        <v>12</v>
      </c>
      <c r="B45" s="122"/>
      <c r="C45" s="122"/>
      <c r="D45" s="18"/>
      <c r="E45" s="17">
        <v>4650853.4663000004</v>
      </c>
      <c r="F45" s="116"/>
      <c r="K45" s="7" t="s">
        <v>11</v>
      </c>
      <c r="W45" s="4"/>
      <c r="Y45" s="4"/>
      <c r="AA45" s="4"/>
      <c r="AC45" s="4"/>
      <c r="AD45" s="7"/>
      <c r="AE45" s="7"/>
      <c r="AF45" s="117"/>
    </row>
    <row r="46" spans="1:52" s="6" customFormat="1" ht="15" hidden="1" customHeight="1" x14ac:dyDescent="0.2">
      <c r="A46" s="168"/>
      <c r="B46" s="169"/>
      <c r="C46" s="169"/>
      <c r="D46" s="18"/>
      <c r="E46" s="17"/>
      <c r="F46" s="116"/>
      <c r="K46" s="6" t="s">
        <v>10</v>
      </c>
      <c r="AD46" s="7"/>
      <c r="AE46" s="7"/>
      <c r="AF46" s="117"/>
    </row>
    <row r="47" spans="1:52" s="6" customFormat="1" ht="15" customHeight="1" x14ac:dyDescent="0.2">
      <c r="A47" s="19" t="s">
        <v>9</v>
      </c>
      <c r="B47" s="122"/>
      <c r="C47" s="122"/>
      <c r="D47" s="18"/>
      <c r="E47" s="17">
        <v>329140.25900000002</v>
      </c>
      <c r="F47" s="116"/>
      <c r="K47" s="7" t="s">
        <v>8</v>
      </c>
      <c r="AD47" s="7"/>
      <c r="AE47" s="7"/>
      <c r="AF47" s="117"/>
    </row>
    <row r="48" spans="1:52" s="6" customFormat="1" ht="15" customHeight="1" x14ac:dyDescent="0.2">
      <c r="A48" s="19" t="s">
        <v>7</v>
      </c>
      <c r="B48" s="122"/>
      <c r="C48" s="122"/>
      <c r="D48" s="18"/>
      <c r="E48" s="17">
        <v>163.38900000000001</v>
      </c>
      <c r="F48" s="116"/>
      <c r="K48" s="7" t="s">
        <v>6</v>
      </c>
      <c r="AD48" s="7"/>
      <c r="AE48" s="7"/>
      <c r="AF48" s="117"/>
    </row>
    <row r="49" spans="1:52" s="6" customFormat="1" ht="15" customHeight="1" x14ac:dyDescent="0.2">
      <c r="A49" s="121" t="s">
        <v>5</v>
      </c>
      <c r="B49" s="122"/>
      <c r="C49" s="122"/>
      <c r="D49" s="18"/>
      <c r="E49" s="17">
        <v>5611.5009</v>
      </c>
      <c r="F49" s="116"/>
      <c r="AD49" s="7"/>
      <c r="AE49" s="7"/>
      <c r="AF49" s="117"/>
    </row>
    <row r="50" spans="1:52" s="6" customFormat="1" ht="15" customHeight="1" x14ac:dyDescent="0.2">
      <c r="A50" s="121" t="s">
        <v>4</v>
      </c>
      <c r="B50" s="122"/>
      <c r="C50" s="122"/>
      <c r="D50" s="18"/>
      <c r="E50" s="17">
        <v>20492.157600000002</v>
      </c>
      <c r="F50" s="116"/>
      <c r="AF50" s="120"/>
    </row>
    <row r="51" spans="1:52" s="6" customFormat="1" ht="15" customHeight="1" x14ac:dyDescent="0.2">
      <c r="A51" s="19" t="s">
        <v>3</v>
      </c>
      <c r="B51" s="122"/>
      <c r="C51" s="122"/>
      <c r="D51" s="18"/>
      <c r="E51" s="17">
        <v>9039.4322999992364</v>
      </c>
      <c r="F51" s="116"/>
      <c r="AF51" s="120"/>
    </row>
    <row r="52" spans="1:52" s="70" customFormat="1" ht="20.100000000000001" customHeight="1" x14ac:dyDescent="0.2">
      <c r="A52" s="172" t="s">
        <v>101</v>
      </c>
      <c r="B52" s="173"/>
      <c r="C52" s="173"/>
      <c r="D52" s="112"/>
      <c r="E52" s="71">
        <f>SUM(E44:E51)</f>
        <v>7550959.1241000006</v>
      </c>
      <c r="F52" s="118"/>
      <c r="AF52" s="123"/>
    </row>
    <row r="53" spans="1:52" s="6" customFormat="1" ht="15" customHeight="1" x14ac:dyDescent="0.2">
      <c r="A53" s="168"/>
      <c r="B53" s="169"/>
      <c r="C53" s="169"/>
      <c r="D53" s="18"/>
      <c r="E53" s="17">
        <v>0</v>
      </c>
      <c r="F53" s="116"/>
      <c r="AF53" s="120"/>
    </row>
    <row r="54" spans="1:52" s="6" customFormat="1" ht="15" customHeight="1" x14ac:dyDescent="0.2">
      <c r="A54" s="168" t="s">
        <v>2</v>
      </c>
      <c r="B54" s="169"/>
      <c r="C54" s="169"/>
      <c r="D54" s="18"/>
      <c r="E54" s="17">
        <v>45.8</v>
      </c>
      <c r="F54" s="116"/>
    </row>
    <row r="55" spans="1:52" s="6" customFormat="1" ht="20.100000000000001" customHeight="1" x14ac:dyDescent="0.2">
      <c r="A55" s="170" t="s">
        <v>102</v>
      </c>
      <c r="B55" s="171"/>
      <c r="C55" s="171"/>
      <c r="D55" s="69"/>
      <c r="E55" s="68">
        <f>+E52-E53-E54</f>
        <v>7550913.3241000008</v>
      </c>
      <c r="F55" s="116"/>
    </row>
    <row r="56" spans="1:52" x14ac:dyDescent="0.2">
      <c r="A56" s="6"/>
      <c r="B56" s="6"/>
      <c r="C56" s="6"/>
      <c r="D56" s="6"/>
      <c r="E56" s="2"/>
      <c r="F56" s="16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12" t="s">
        <v>0</v>
      </c>
      <c r="B57" s="6"/>
      <c r="C57" s="6"/>
      <c r="D57" s="6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67" t="s">
        <v>103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3.5" thickBot="1" x14ac:dyDescent="0.25">
      <c r="A59" s="10" t="s">
        <v>96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66" t="s">
        <v>97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A53:C53"/>
    <mergeCell ref="A54:C54"/>
    <mergeCell ref="A55:C55"/>
    <mergeCell ref="A52:C52"/>
    <mergeCell ref="R6:T6"/>
    <mergeCell ref="R7:T7"/>
    <mergeCell ref="T8:T9"/>
    <mergeCell ref="A46:C46"/>
    <mergeCell ref="G6:I7"/>
    <mergeCell ref="P8:P9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F39 D33 F33 W33" formula="1"/>
    <ignoredError sqref="W9 Y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A7" zoomScaleNormal="100" workbookViewId="0">
      <selection activeCell="D27" sqref="D27"/>
    </sheetView>
  </sheetViews>
  <sheetFormatPr baseColWidth="10" defaultColWidth="27.5546875" defaultRowHeight="12.75" x14ac:dyDescent="0.2"/>
  <cols>
    <col min="1" max="1" width="19.44140625" style="1" customWidth="1"/>
    <col min="2" max="3" width="12.77734375" style="1" customWidth="1"/>
    <col min="4" max="4" width="13" style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256" width="27.5546875" style="1"/>
    <col min="257" max="257" width="19.44140625" style="1" customWidth="1"/>
    <col min="258" max="259" width="12.77734375" style="1" customWidth="1"/>
    <col min="260" max="260" width="13" style="1" customWidth="1"/>
    <col min="261" max="262" width="12.77734375" style="1" customWidth="1"/>
    <col min="263" max="265" width="0" style="1" hidden="1" customWidth="1"/>
    <col min="266" max="274" width="12.77734375" style="1" customWidth="1"/>
    <col min="275" max="275" width="0" style="1" hidden="1" customWidth="1"/>
    <col min="276" max="279" width="12.77734375" style="1" customWidth="1"/>
    <col min="280" max="280" width="1.77734375" style="1" customWidth="1"/>
    <col min="281" max="281" width="12.77734375" style="1" customWidth="1"/>
    <col min="282" max="282" width="1.77734375" style="1" customWidth="1"/>
    <col min="283" max="284" width="0" style="1" hidden="1" customWidth="1"/>
    <col min="285" max="285" width="12.77734375" style="1" customWidth="1"/>
    <col min="286" max="286" width="17.88671875" style="1" customWidth="1"/>
    <col min="287" max="287" width="11.77734375" style="1" customWidth="1"/>
    <col min="288" max="288" width="12" style="1" customWidth="1"/>
    <col min="289" max="512" width="27.5546875" style="1"/>
    <col min="513" max="513" width="19.44140625" style="1" customWidth="1"/>
    <col min="514" max="515" width="12.77734375" style="1" customWidth="1"/>
    <col min="516" max="516" width="13" style="1" customWidth="1"/>
    <col min="517" max="518" width="12.77734375" style="1" customWidth="1"/>
    <col min="519" max="521" width="0" style="1" hidden="1" customWidth="1"/>
    <col min="522" max="530" width="12.77734375" style="1" customWidth="1"/>
    <col min="531" max="531" width="0" style="1" hidden="1" customWidth="1"/>
    <col min="532" max="535" width="12.77734375" style="1" customWidth="1"/>
    <col min="536" max="536" width="1.77734375" style="1" customWidth="1"/>
    <col min="537" max="537" width="12.77734375" style="1" customWidth="1"/>
    <col min="538" max="538" width="1.77734375" style="1" customWidth="1"/>
    <col min="539" max="540" width="0" style="1" hidden="1" customWidth="1"/>
    <col min="541" max="541" width="12.77734375" style="1" customWidth="1"/>
    <col min="542" max="542" width="17.88671875" style="1" customWidth="1"/>
    <col min="543" max="543" width="11.77734375" style="1" customWidth="1"/>
    <col min="544" max="544" width="12" style="1" customWidth="1"/>
    <col min="545" max="768" width="27.5546875" style="1"/>
    <col min="769" max="769" width="19.44140625" style="1" customWidth="1"/>
    <col min="770" max="771" width="12.77734375" style="1" customWidth="1"/>
    <col min="772" max="772" width="13" style="1" customWidth="1"/>
    <col min="773" max="774" width="12.77734375" style="1" customWidth="1"/>
    <col min="775" max="777" width="0" style="1" hidden="1" customWidth="1"/>
    <col min="778" max="786" width="12.77734375" style="1" customWidth="1"/>
    <col min="787" max="787" width="0" style="1" hidden="1" customWidth="1"/>
    <col min="788" max="791" width="12.77734375" style="1" customWidth="1"/>
    <col min="792" max="792" width="1.77734375" style="1" customWidth="1"/>
    <col min="793" max="793" width="12.77734375" style="1" customWidth="1"/>
    <col min="794" max="794" width="1.77734375" style="1" customWidth="1"/>
    <col min="795" max="796" width="0" style="1" hidden="1" customWidth="1"/>
    <col min="797" max="797" width="12.77734375" style="1" customWidth="1"/>
    <col min="798" max="798" width="17.88671875" style="1" customWidth="1"/>
    <col min="799" max="799" width="11.77734375" style="1" customWidth="1"/>
    <col min="800" max="800" width="12" style="1" customWidth="1"/>
    <col min="801" max="1024" width="27.5546875" style="1"/>
    <col min="1025" max="1025" width="19.44140625" style="1" customWidth="1"/>
    <col min="1026" max="1027" width="12.77734375" style="1" customWidth="1"/>
    <col min="1028" max="1028" width="13" style="1" customWidth="1"/>
    <col min="1029" max="1030" width="12.77734375" style="1" customWidth="1"/>
    <col min="1031" max="1033" width="0" style="1" hidden="1" customWidth="1"/>
    <col min="1034" max="1042" width="12.77734375" style="1" customWidth="1"/>
    <col min="1043" max="1043" width="0" style="1" hidden="1" customWidth="1"/>
    <col min="1044" max="1047" width="12.77734375" style="1" customWidth="1"/>
    <col min="1048" max="1048" width="1.77734375" style="1" customWidth="1"/>
    <col min="1049" max="1049" width="12.77734375" style="1" customWidth="1"/>
    <col min="1050" max="1050" width="1.77734375" style="1" customWidth="1"/>
    <col min="1051" max="1052" width="0" style="1" hidden="1" customWidth="1"/>
    <col min="1053" max="1053" width="12.77734375" style="1" customWidth="1"/>
    <col min="1054" max="1054" width="17.88671875" style="1" customWidth="1"/>
    <col min="1055" max="1055" width="11.77734375" style="1" customWidth="1"/>
    <col min="1056" max="1056" width="12" style="1" customWidth="1"/>
    <col min="1057" max="1280" width="27.5546875" style="1"/>
    <col min="1281" max="1281" width="19.44140625" style="1" customWidth="1"/>
    <col min="1282" max="1283" width="12.77734375" style="1" customWidth="1"/>
    <col min="1284" max="1284" width="13" style="1" customWidth="1"/>
    <col min="1285" max="1286" width="12.77734375" style="1" customWidth="1"/>
    <col min="1287" max="1289" width="0" style="1" hidden="1" customWidth="1"/>
    <col min="1290" max="1298" width="12.77734375" style="1" customWidth="1"/>
    <col min="1299" max="1299" width="0" style="1" hidden="1" customWidth="1"/>
    <col min="1300" max="1303" width="12.77734375" style="1" customWidth="1"/>
    <col min="1304" max="1304" width="1.77734375" style="1" customWidth="1"/>
    <col min="1305" max="1305" width="12.77734375" style="1" customWidth="1"/>
    <col min="1306" max="1306" width="1.77734375" style="1" customWidth="1"/>
    <col min="1307" max="1308" width="0" style="1" hidden="1" customWidth="1"/>
    <col min="1309" max="1309" width="12.77734375" style="1" customWidth="1"/>
    <col min="1310" max="1310" width="17.88671875" style="1" customWidth="1"/>
    <col min="1311" max="1311" width="11.77734375" style="1" customWidth="1"/>
    <col min="1312" max="1312" width="12" style="1" customWidth="1"/>
    <col min="1313" max="1536" width="27.5546875" style="1"/>
    <col min="1537" max="1537" width="19.44140625" style="1" customWidth="1"/>
    <col min="1538" max="1539" width="12.77734375" style="1" customWidth="1"/>
    <col min="1540" max="1540" width="13" style="1" customWidth="1"/>
    <col min="1541" max="1542" width="12.77734375" style="1" customWidth="1"/>
    <col min="1543" max="1545" width="0" style="1" hidden="1" customWidth="1"/>
    <col min="1546" max="1554" width="12.77734375" style="1" customWidth="1"/>
    <col min="1555" max="1555" width="0" style="1" hidden="1" customWidth="1"/>
    <col min="1556" max="1559" width="12.77734375" style="1" customWidth="1"/>
    <col min="1560" max="1560" width="1.77734375" style="1" customWidth="1"/>
    <col min="1561" max="1561" width="12.77734375" style="1" customWidth="1"/>
    <col min="1562" max="1562" width="1.77734375" style="1" customWidth="1"/>
    <col min="1563" max="1564" width="0" style="1" hidden="1" customWidth="1"/>
    <col min="1565" max="1565" width="12.77734375" style="1" customWidth="1"/>
    <col min="1566" max="1566" width="17.88671875" style="1" customWidth="1"/>
    <col min="1567" max="1567" width="11.77734375" style="1" customWidth="1"/>
    <col min="1568" max="1568" width="12" style="1" customWidth="1"/>
    <col min="1569" max="1792" width="27.5546875" style="1"/>
    <col min="1793" max="1793" width="19.44140625" style="1" customWidth="1"/>
    <col min="1794" max="1795" width="12.77734375" style="1" customWidth="1"/>
    <col min="1796" max="1796" width="13" style="1" customWidth="1"/>
    <col min="1797" max="1798" width="12.77734375" style="1" customWidth="1"/>
    <col min="1799" max="1801" width="0" style="1" hidden="1" customWidth="1"/>
    <col min="1802" max="1810" width="12.77734375" style="1" customWidth="1"/>
    <col min="1811" max="1811" width="0" style="1" hidden="1" customWidth="1"/>
    <col min="1812" max="1815" width="12.77734375" style="1" customWidth="1"/>
    <col min="1816" max="1816" width="1.77734375" style="1" customWidth="1"/>
    <col min="1817" max="1817" width="12.77734375" style="1" customWidth="1"/>
    <col min="1818" max="1818" width="1.77734375" style="1" customWidth="1"/>
    <col min="1819" max="1820" width="0" style="1" hidden="1" customWidth="1"/>
    <col min="1821" max="1821" width="12.77734375" style="1" customWidth="1"/>
    <col min="1822" max="1822" width="17.88671875" style="1" customWidth="1"/>
    <col min="1823" max="1823" width="11.77734375" style="1" customWidth="1"/>
    <col min="1824" max="1824" width="12" style="1" customWidth="1"/>
    <col min="1825" max="2048" width="27.5546875" style="1"/>
    <col min="2049" max="2049" width="19.44140625" style="1" customWidth="1"/>
    <col min="2050" max="2051" width="12.77734375" style="1" customWidth="1"/>
    <col min="2052" max="2052" width="13" style="1" customWidth="1"/>
    <col min="2053" max="2054" width="12.77734375" style="1" customWidth="1"/>
    <col min="2055" max="2057" width="0" style="1" hidden="1" customWidth="1"/>
    <col min="2058" max="2066" width="12.77734375" style="1" customWidth="1"/>
    <col min="2067" max="2067" width="0" style="1" hidden="1" customWidth="1"/>
    <col min="2068" max="2071" width="12.77734375" style="1" customWidth="1"/>
    <col min="2072" max="2072" width="1.77734375" style="1" customWidth="1"/>
    <col min="2073" max="2073" width="12.77734375" style="1" customWidth="1"/>
    <col min="2074" max="2074" width="1.77734375" style="1" customWidth="1"/>
    <col min="2075" max="2076" width="0" style="1" hidden="1" customWidth="1"/>
    <col min="2077" max="2077" width="12.77734375" style="1" customWidth="1"/>
    <col min="2078" max="2078" width="17.88671875" style="1" customWidth="1"/>
    <col min="2079" max="2079" width="11.77734375" style="1" customWidth="1"/>
    <col min="2080" max="2080" width="12" style="1" customWidth="1"/>
    <col min="2081" max="2304" width="27.5546875" style="1"/>
    <col min="2305" max="2305" width="19.44140625" style="1" customWidth="1"/>
    <col min="2306" max="2307" width="12.77734375" style="1" customWidth="1"/>
    <col min="2308" max="2308" width="13" style="1" customWidth="1"/>
    <col min="2309" max="2310" width="12.77734375" style="1" customWidth="1"/>
    <col min="2311" max="2313" width="0" style="1" hidden="1" customWidth="1"/>
    <col min="2314" max="2322" width="12.77734375" style="1" customWidth="1"/>
    <col min="2323" max="2323" width="0" style="1" hidden="1" customWidth="1"/>
    <col min="2324" max="2327" width="12.77734375" style="1" customWidth="1"/>
    <col min="2328" max="2328" width="1.77734375" style="1" customWidth="1"/>
    <col min="2329" max="2329" width="12.77734375" style="1" customWidth="1"/>
    <col min="2330" max="2330" width="1.77734375" style="1" customWidth="1"/>
    <col min="2331" max="2332" width="0" style="1" hidden="1" customWidth="1"/>
    <col min="2333" max="2333" width="12.77734375" style="1" customWidth="1"/>
    <col min="2334" max="2334" width="17.88671875" style="1" customWidth="1"/>
    <col min="2335" max="2335" width="11.77734375" style="1" customWidth="1"/>
    <col min="2336" max="2336" width="12" style="1" customWidth="1"/>
    <col min="2337" max="2560" width="27.5546875" style="1"/>
    <col min="2561" max="2561" width="19.44140625" style="1" customWidth="1"/>
    <col min="2562" max="2563" width="12.77734375" style="1" customWidth="1"/>
    <col min="2564" max="2564" width="13" style="1" customWidth="1"/>
    <col min="2565" max="2566" width="12.77734375" style="1" customWidth="1"/>
    <col min="2567" max="2569" width="0" style="1" hidden="1" customWidth="1"/>
    <col min="2570" max="2578" width="12.77734375" style="1" customWidth="1"/>
    <col min="2579" max="2579" width="0" style="1" hidden="1" customWidth="1"/>
    <col min="2580" max="2583" width="12.77734375" style="1" customWidth="1"/>
    <col min="2584" max="2584" width="1.77734375" style="1" customWidth="1"/>
    <col min="2585" max="2585" width="12.77734375" style="1" customWidth="1"/>
    <col min="2586" max="2586" width="1.77734375" style="1" customWidth="1"/>
    <col min="2587" max="2588" width="0" style="1" hidden="1" customWidth="1"/>
    <col min="2589" max="2589" width="12.77734375" style="1" customWidth="1"/>
    <col min="2590" max="2590" width="17.88671875" style="1" customWidth="1"/>
    <col min="2591" max="2591" width="11.77734375" style="1" customWidth="1"/>
    <col min="2592" max="2592" width="12" style="1" customWidth="1"/>
    <col min="2593" max="2816" width="27.5546875" style="1"/>
    <col min="2817" max="2817" width="19.44140625" style="1" customWidth="1"/>
    <col min="2818" max="2819" width="12.77734375" style="1" customWidth="1"/>
    <col min="2820" max="2820" width="13" style="1" customWidth="1"/>
    <col min="2821" max="2822" width="12.77734375" style="1" customWidth="1"/>
    <col min="2823" max="2825" width="0" style="1" hidden="1" customWidth="1"/>
    <col min="2826" max="2834" width="12.77734375" style="1" customWidth="1"/>
    <col min="2835" max="2835" width="0" style="1" hidden="1" customWidth="1"/>
    <col min="2836" max="2839" width="12.77734375" style="1" customWidth="1"/>
    <col min="2840" max="2840" width="1.77734375" style="1" customWidth="1"/>
    <col min="2841" max="2841" width="12.77734375" style="1" customWidth="1"/>
    <col min="2842" max="2842" width="1.77734375" style="1" customWidth="1"/>
    <col min="2843" max="2844" width="0" style="1" hidden="1" customWidth="1"/>
    <col min="2845" max="2845" width="12.77734375" style="1" customWidth="1"/>
    <col min="2846" max="2846" width="17.88671875" style="1" customWidth="1"/>
    <col min="2847" max="2847" width="11.77734375" style="1" customWidth="1"/>
    <col min="2848" max="2848" width="12" style="1" customWidth="1"/>
    <col min="2849" max="3072" width="27.5546875" style="1"/>
    <col min="3073" max="3073" width="19.44140625" style="1" customWidth="1"/>
    <col min="3074" max="3075" width="12.77734375" style="1" customWidth="1"/>
    <col min="3076" max="3076" width="13" style="1" customWidth="1"/>
    <col min="3077" max="3078" width="12.77734375" style="1" customWidth="1"/>
    <col min="3079" max="3081" width="0" style="1" hidden="1" customWidth="1"/>
    <col min="3082" max="3090" width="12.77734375" style="1" customWidth="1"/>
    <col min="3091" max="3091" width="0" style="1" hidden="1" customWidth="1"/>
    <col min="3092" max="3095" width="12.77734375" style="1" customWidth="1"/>
    <col min="3096" max="3096" width="1.77734375" style="1" customWidth="1"/>
    <col min="3097" max="3097" width="12.77734375" style="1" customWidth="1"/>
    <col min="3098" max="3098" width="1.77734375" style="1" customWidth="1"/>
    <col min="3099" max="3100" width="0" style="1" hidden="1" customWidth="1"/>
    <col min="3101" max="3101" width="12.77734375" style="1" customWidth="1"/>
    <col min="3102" max="3102" width="17.88671875" style="1" customWidth="1"/>
    <col min="3103" max="3103" width="11.77734375" style="1" customWidth="1"/>
    <col min="3104" max="3104" width="12" style="1" customWidth="1"/>
    <col min="3105" max="3328" width="27.5546875" style="1"/>
    <col min="3329" max="3329" width="19.44140625" style="1" customWidth="1"/>
    <col min="3330" max="3331" width="12.77734375" style="1" customWidth="1"/>
    <col min="3332" max="3332" width="13" style="1" customWidth="1"/>
    <col min="3333" max="3334" width="12.77734375" style="1" customWidth="1"/>
    <col min="3335" max="3337" width="0" style="1" hidden="1" customWidth="1"/>
    <col min="3338" max="3346" width="12.77734375" style="1" customWidth="1"/>
    <col min="3347" max="3347" width="0" style="1" hidden="1" customWidth="1"/>
    <col min="3348" max="3351" width="12.77734375" style="1" customWidth="1"/>
    <col min="3352" max="3352" width="1.77734375" style="1" customWidth="1"/>
    <col min="3353" max="3353" width="12.77734375" style="1" customWidth="1"/>
    <col min="3354" max="3354" width="1.77734375" style="1" customWidth="1"/>
    <col min="3355" max="3356" width="0" style="1" hidden="1" customWidth="1"/>
    <col min="3357" max="3357" width="12.77734375" style="1" customWidth="1"/>
    <col min="3358" max="3358" width="17.88671875" style="1" customWidth="1"/>
    <col min="3359" max="3359" width="11.77734375" style="1" customWidth="1"/>
    <col min="3360" max="3360" width="12" style="1" customWidth="1"/>
    <col min="3361" max="3584" width="27.5546875" style="1"/>
    <col min="3585" max="3585" width="19.44140625" style="1" customWidth="1"/>
    <col min="3586" max="3587" width="12.77734375" style="1" customWidth="1"/>
    <col min="3588" max="3588" width="13" style="1" customWidth="1"/>
    <col min="3589" max="3590" width="12.77734375" style="1" customWidth="1"/>
    <col min="3591" max="3593" width="0" style="1" hidden="1" customWidth="1"/>
    <col min="3594" max="3602" width="12.77734375" style="1" customWidth="1"/>
    <col min="3603" max="3603" width="0" style="1" hidden="1" customWidth="1"/>
    <col min="3604" max="3607" width="12.77734375" style="1" customWidth="1"/>
    <col min="3608" max="3608" width="1.77734375" style="1" customWidth="1"/>
    <col min="3609" max="3609" width="12.77734375" style="1" customWidth="1"/>
    <col min="3610" max="3610" width="1.77734375" style="1" customWidth="1"/>
    <col min="3611" max="3612" width="0" style="1" hidden="1" customWidth="1"/>
    <col min="3613" max="3613" width="12.77734375" style="1" customWidth="1"/>
    <col min="3614" max="3614" width="17.88671875" style="1" customWidth="1"/>
    <col min="3615" max="3615" width="11.77734375" style="1" customWidth="1"/>
    <col min="3616" max="3616" width="12" style="1" customWidth="1"/>
    <col min="3617" max="3840" width="27.5546875" style="1"/>
    <col min="3841" max="3841" width="19.44140625" style="1" customWidth="1"/>
    <col min="3842" max="3843" width="12.77734375" style="1" customWidth="1"/>
    <col min="3844" max="3844" width="13" style="1" customWidth="1"/>
    <col min="3845" max="3846" width="12.77734375" style="1" customWidth="1"/>
    <col min="3847" max="3849" width="0" style="1" hidden="1" customWidth="1"/>
    <col min="3850" max="3858" width="12.77734375" style="1" customWidth="1"/>
    <col min="3859" max="3859" width="0" style="1" hidden="1" customWidth="1"/>
    <col min="3860" max="3863" width="12.77734375" style="1" customWidth="1"/>
    <col min="3864" max="3864" width="1.77734375" style="1" customWidth="1"/>
    <col min="3865" max="3865" width="12.77734375" style="1" customWidth="1"/>
    <col min="3866" max="3866" width="1.77734375" style="1" customWidth="1"/>
    <col min="3867" max="3868" width="0" style="1" hidden="1" customWidth="1"/>
    <col min="3869" max="3869" width="12.77734375" style="1" customWidth="1"/>
    <col min="3870" max="3870" width="17.88671875" style="1" customWidth="1"/>
    <col min="3871" max="3871" width="11.77734375" style="1" customWidth="1"/>
    <col min="3872" max="3872" width="12" style="1" customWidth="1"/>
    <col min="3873" max="4096" width="27.5546875" style="1"/>
    <col min="4097" max="4097" width="19.44140625" style="1" customWidth="1"/>
    <col min="4098" max="4099" width="12.77734375" style="1" customWidth="1"/>
    <col min="4100" max="4100" width="13" style="1" customWidth="1"/>
    <col min="4101" max="4102" width="12.77734375" style="1" customWidth="1"/>
    <col min="4103" max="4105" width="0" style="1" hidden="1" customWidth="1"/>
    <col min="4106" max="4114" width="12.77734375" style="1" customWidth="1"/>
    <col min="4115" max="4115" width="0" style="1" hidden="1" customWidth="1"/>
    <col min="4116" max="4119" width="12.77734375" style="1" customWidth="1"/>
    <col min="4120" max="4120" width="1.77734375" style="1" customWidth="1"/>
    <col min="4121" max="4121" width="12.77734375" style="1" customWidth="1"/>
    <col min="4122" max="4122" width="1.77734375" style="1" customWidth="1"/>
    <col min="4123" max="4124" width="0" style="1" hidden="1" customWidth="1"/>
    <col min="4125" max="4125" width="12.77734375" style="1" customWidth="1"/>
    <col min="4126" max="4126" width="17.88671875" style="1" customWidth="1"/>
    <col min="4127" max="4127" width="11.77734375" style="1" customWidth="1"/>
    <col min="4128" max="4128" width="12" style="1" customWidth="1"/>
    <col min="4129" max="4352" width="27.5546875" style="1"/>
    <col min="4353" max="4353" width="19.44140625" style="1" customWidth="1"/>
    <col min="4354" max="4355" width="12.77734375" style="1" customWidth="1"/>
    <col min="4356" max="4356" width="13" style="1" customWidth="1"/>
    <col min="4357" max="4358" width="12.77734375" style="1" customWidth="1"/>
    <col min="4359" max="4361" width="0" style="1" hidden="1" customWidth="1"/>
    <col min="4362" max="4370" width="12.77734375" style="1" customWidth="1"/>
    <col min="4371" max="4371" width="0" style="1" hidden="1" customWidth="1"/>
    <col min="4372" max="4375" width="12.77734375" style="1" customWidth="1"/>
    <col min="4376" max="4376" width="1.77734375" style="1" customWidth="1"/>
    <col min="4377" max="4377" width="12.77734375" style="1" customWidth="1"/>
    <col min="4378" max="4378" width="1.77734375" style="1" customWidth="1"/>
    <col min="4379" max="4380" width="0" style="1" hidden="1" customWidth="1"/>
    <col min="4381" max="4381" width="12.77734375" style="1" customWidth="1"/>
    <col min="4382" max="4382" width="17.88671875" style="1" customWidth="1"/>
    <col min="4383" max="4383" width="11.77734375" style="1" customWidth="1"/>
    <col min="4384" max="4384" width="12" style="1" customWidth="1"/>
    <col min="4385" max="4608" width="27.5546875" style="1"/>
    <col min="4609" max="4609" width="19.44140625" style="1" customWidth="1"/>
    <col min="4610" max="4611" width="12.77734375" style="1" customWidth="1"/>
    <col min="4612" max="4612" width="13" style="1" customWidth="1"/>
    <col min="4613" max="4614" width="12.77734375" style="1" customWidth="1"/>
    <col min="4615" max="4617" width="0" style="1" hidden="1" customWidth="1"/>
    <col min="4618" max="4626" width="12.77734375" style="1" customWidth="1"/>
    <col min="4627" max="4627" width="0" style="1" hidden="1" customWidth="1"/>
    <col min="4628" max="4631" width="12.77734375" style="1" customWidth="1"/>
    <col min="4632" max="4632" width="1.77734375" style="1" customWidth="1"/>
    <col min="4633" max="4633" width="12.77734375" style="1" customWidth="1"/>
    <col min="4634" max="4634" width="1.77734375" style="1" customWidth="1"/>
    <col min="4635" max="4636" width="0" style="1" hidden="1" customWidth="1"/>
    <col min="4637" max="4637" width="12.77734375" style="1" customWidth="1"/>
    <col min="4638" max="4638" width="17.88671875" style="1" customWidth="1"/>
    <col min="4639" max="4639" width="11.77734375" style="1" customWidth="1"/>
    <col min="4640" max="4640" width="12" style="1" customWidth="1"/>
    <col min="4641" max="4864" width="27.5546875" style="1"/>
    <col min="4865" max="4865" width="19.44140625" style="1" customWidth="1"/>
    <col min="4866" max="4867" width="12.77734375" style="1" customWidth="1"/>
    <col min="4868" max="4868" width="13" style="1" customWidth="1"/>
    <col min="4869" max="4870" width="12.77734375" style="1" customWidth="1"/>
    <col min="4871" max="4873" width="0" style="1" hidden="1" customWidth="1"/>
    <col min="4874" max="4882" width="12.77734375" style="1" customWidth="1"/>
    <col min="4883" max="4883" width="0" style="1" hidden="1" customWidth="1"/>
    <col min="4884" max="4887" width="12.77734375" style="1" customWidth="1"/>
    <col min="4888" max="4888" width="1.77734375" style="1" customWidth="1"/>
    <col min="4889" max="4889" width="12.77734375" style="1" customWidth="1"/>
    <col min="4890" max="4890" width="1.77734375" style="1" customWidth="1"/>
    <col min="4891" max="4892" width="0" style="1" hidden="1" customWidth="1"/>
    <col min="4893" max="4893" width="12.77734375" style="1" customWidth="1"/>
    <col min="4894" max="4894" width="17.88671875" style="1" customWidth="1"/>
    <col min="4895" max="4895" width="11.77734375" style="1" customWidth="1"/>
    <col min="4896" max="4896" width="12" style="1" customWidth="1"/>
    <col min="4897" max="5120" width="27.5546875" style="1"/>
    <col min="5121" max="5121" width="19.44140625" style="1" customWidth="1"/>
    <col min="5122" max="5123" width="12.77734375" style="1" customWidth="1"/>
    <col min="5124" max="5124" width="13" style="1" customWidth="1"/>
    <col min="5125" max="5126" width="12.77734375" style="1" customWidth="1"/>
    <col min="5127" max="5129" width="0" style="1" hidden="1" customWidth="1"/>
    <col min="5130" max="5138" width="12.77734375" style="1" customWidth="1"/>
    <col min="5139" max="5139" width="0" style="1" hidden="1" customWidth="1"/>
    <col min="5140" max="5143" width="12.77734375" style="1" customWidth="1"/>
    <col min="5144" max="5144" width="1.77734375" style="1" customWidth="1"/>
    <col min="5145" max="5145" width="12.77734375" style="1" customWidth="1"/>
    <col min="5146" max="5146" width="1.77734375" style="1" customWidth="1"/>
    <col min="5147" max="5148" width="0" style="1" hidden="1" customWidth="1"/>
    <col min="5149" max="5149" width="12.77734375" style="1" customWidth="1"/>
    <col min="5150" max="5150" width="17.88671875" style="1" customWidth="1"/>
    <col min="5151" max="5151" width="11.77734375" style="1" customWidth="1"/>
    <col min="5152" max="5152" width="12" style="1" customWidth="1"/>
    <col min="5153" max="5376" width="27.5546875" style="1"/>
    <col min="5377" max="5377" width="19.44140625" style="1" customWidth="1"/>
    <col min="5378" max="5379" width="12.77734375" style="1" customWidth="1"/>
    <col min="5380" max="5380" width="13" style="1" customWidth="1"/>
    <col min="5381" max="5382" width="12.77734375" style="1" customWidth="1"/>
    <col min="5383" max="5385" width="0" style="1" hidden="1" customWidth="1"/>
    <col min="5386" max="5394" width="12.77734375" style="1" customWidth="1"/>
    <col min="5395" max="5395" width="0" style="1" hidden="1" customWidth="1"/>
    <col min="5396" max="5399" width="12.77734375" style="1" customWidth="1"/>
    <col min="5400" max="5400" width="1.77734375" style="1" customWidth="1"/>
    <col min="5401" max="5401" width="12.77734375" style="1" customWidth="1"/>
    <col min="5402" max="5402" width="1.77734375" style="1" customWidth="1"/>
    <col min="5403" max="5404" width="0" style="1" hidden="1" customWidth="1"/>
    <col min="5405" max="5405" width="12.77734375" style="1" customWidth="1"/>
    <col min="5406" max="5406" width="17.88671875" style="1" customWidth="1"/>
    <col min="5407" max="5407" width="11.77734375" style="1" customWidth="1"/>
    <col min="5408" max="5408" width="12" style="1" customWidth="1"/>
    <col min="5409" max="5632" width="27.5546875" style="1"/>
    <col min="5633" max="5633" width="19.44140625" style="1" customWidth="1"/>
    <col min="5634" max="5635" width="12.77734375" style="1" customWidth="1"/>
    <col min="5636" max="5636" width="13" style="1" customWidth="1"/>
    <col min="5637" max="5638" width="12.77734375" style="1" customWidth="1"/>
    <col min="5639" max="5641" width="0" style="1" hidden="1" customWidth="1"/>
    <col min="5642" max="5650" width="12.77734375" style="1" customWidth="1"/>
    <col min="5651" max="5651" width="0" style="1" hidden="1" customWidth="1"/>
    <col min="5652" max="5655" width="12.77734375" style="1" customWidth="1"/>
    <col min="5656" max="5656" width="1.77734375" style="1" customWidth="1"/>
    <col min="5657" max="5657" width="12.77734375" style="1" customWidth="1"/>
    <col min="5658" max="5658" width="1.77734375" style="1" customWidth="1"/>
    <col min="5659" max="5660" width="0" style="1" hidden="1" customWidth="1"/>
    <col min="5661" max="5661" width="12.77734375" style="1" customWidth="1"/>
    <col min="5662" max="5662" width="17.88671875" style="1" customWidth="1"/>
    <col min="5663" max="5663" width="11.77734375" style="1" customWidth="1"/>
    <col min="5664" max="5664" width="12" style="1" customWidth="1"/>
    <col min="5665" max="5888" width="27.5546875" style="1"/>
    <col min="5889" max="5889" width="19.44140625" style="1" customWidth="1"/>
    <col min="5890" max="5891" width="12.77734375" style="1" customWidth="1"/>
    <col min="5892" max="5892" width="13" style="1" customWidth="1"/>
    <col min="5893" max="5894" width="12.77734375" style="1" customWidth="1"/>
    <col min="5895" max="5897" width="0" style="1" hidden="1" customWidth="1"/>
    <col min="5898" max="5906" width="12.77734375" style="1" customWidth="1"/>
    <col min="5907" max="5907" width="0" style="1" hidden="1" customWidth="1"/>
    <col min="5908" max="5911" width="12.77734375" style="1" customWidth="1"/>
    <col min="5912" max="5912" width="1.77734375" style="1" customWidth="1"/>
    <col min="5913" max="5913" width="12.77734375" style="1" customWidth="1"/>
    <col min="5914" max="5914" width="1.77734375" style="1" customWidth="1"/>
    <col min="5915" max="5916" width="0" style="1" hidden="1" customWidth="1"/>
    <col min="5917" max="5917" width="12.77734375" style="1" customWidth="1"/>
    <col min="5918" max="5918" width="17.88671875" style="1" customWidth="1"/>
    <col min="5919" max="5919" width="11.77734375" style="1" customWidth="1"/>
    <col min="5920" max="5920" width="12" style="1" customWidth="1"/>
    <col min="5921" max="6144" width="27.5546875" style="1"/>
    <col min="6145" max="6145" width="19.44140625" style="1" customWidth="1"/>
    <col min="6146" max="6147" width="12.77734375" style="1" customWidth="1"/>
    <col min="6148" max="6148" width="13" style="1" customWidth="1"/>
    <col min="6149" max="6150" width="12.77734375" style="1" customWidth="1"/>
    <col min="6151" max="6153" width="0" style="1" hidden="1" customWidth="1"/>
    <col min="6154" max="6162" width="12.77734375" style="1" customWidth="1"/>
    <col min="6163" max="6163" width="0" style="1" hidden="1" customWidth="1"/>
    <col min="6164" max="6167" width="12.77734375" style="1" customWidth="1"/>
    <col min="6168" max="6168" width="1.77734375" style="1" customWidth="1"/>
    <col min="6169" max="6169" width="12.77734375" style="1" customWidth="1"/>
    <col min="6170" max="6170" width="1.77734375" style="1" customWidth="1"/>
    <col min="6171" max="6172" width="0" style="1" hidden="1" customWidth="1"/>
    <col min="6173" max="6173" width="12.77734375" style="1" customWidth="1"/>
    <col min="6174" max="6174" width="17.88671875" style="1" customWidth="1"/>
    <col min="6175" max="6175" width="11.77734375" style="1" customWidth="1"/>
    <col min="6176" max="6176" width="12" style="1" customWidth="1"/>
    <col min="6177" max="6400" width="27.5546875" style="1"/>
    <col min="6401" max="6401" width="19.44140625" style="1" customWidth="1"/>
    <col min="6402" max="6403" width="12.77734375" style="1" customWidth="1"/>
    <col min="6404" max="6404" width="13" style="1" customWidth="1"/>
    <col min="6405" max="6406" width="12.77734375" style="1" customWidth="1"/>
    <col min="6407" max="6409" width="0" style="1" hidden="1" customWidth="1"/>
    <col min="6410" max="6418" width="12.77734375" style="1" customWidth="1"/>
    <col min="6419" max="6419" width="0" style="1" hidden="1" customWidth="1"/>
    <col min="6420" max="6423" width="12.77734375" style="1" customWidth="1"/>
    <col min="6424" max="6424" width="1.77734375" style="1" customWidth="1"/>
    <col min="6425" max="6425" width="12.77734375" style="1" customWidth="1"/>
    <col min="6426" max="6426" width="1.77734375" style="1" customWidth="1"/>
    <col min="6427" max="6428" width="0" style="1" hidden="1" customWidth="1"/>
    <col min="6429" max="6429" width="12.77734375" style="1" customWidth="1"/>
    <col min="6430" max="6430" width="17.88671875" style="1" customWidth="1"/>
    <col min="6431" max="6431" width="11.77734375" style="1" customWidth="1"/>
    <col min="6432" max="6432" width="12" style="1" customWidth="1"/>
    <col min="6433" max="6656" width="27.5546875" style="1"/>
    <col min="6657" max="6657" width="19.44140625" style="1" customWidth="1"/>
    <col min="6658" max="6659" width="12.77734375" style="1" customWidth="1"/>
    <col min="6660" max="6660" width="13" style="1" customWidth="1"/>
    <col min="6661" max="6662" width="12.77734375" style="1" customWidth="1"/>
    <col min="6663" max="6665" width="0" style="1" hidden="1" customWidth="1"/>
    <col min="6666" max="6674" width="12.77734375" style="1" customWidth="1"/>
    <col min="6675" max="6675" width="0" style="1" hidden="1" customWidth="1"/>
    <col min="6676" max="6679" width="12.77734375" style="1" customWidth="1"/>
    <col min="6680" max="6680" width="1.77734375" style="1" customWidth="1"/>
    <col min="6681" max="6681" width="12.77734375" style="1" customWidth="1"/>
    <col min="6682" max="6682" width="1.77734375" style="1" customWidth="1"/>
    <col min="6683" max="6684" width="0" style="1" hidden="1" customWidth="1"/>
    <col min="6685" max="6685" width="12.77734375" style="1" customWidth="1"/>
    <col min="6686" max="6686" width="17.88671875" style="1" customWidth="1"/>
    <col min="6687" max="6687" width="11.77734375" style="1" customWidth="1"/>
    <col min="6688" max="6688" width="12" style="1" customWidth="1"/>
    <col min="6689" max="6912" width="27.5546875" style="1"/>
    <col min="6913" max="6913" width="19.44140625" style="1" customWidth="1"/>
    <col min="6914" max="6915" width="12.77734375" style="1" customWidth="1"/>
    <col min="6916" max="6916" width="13" style="1" customWidth="1"/>
    <col min="6917" max="6918" width="12.77734375" style="1" customWidth="1"/>
    <col min="6919" max="6921" width="0" style="1" hidden="1" customWidth="1"/>
    <col min="6922" max="6930" width="12.77734375" style="1" customWidth="1"/>
    <col min="6931" max="6931" width="0" style="1" hidden="1" customWidth="1"/>
    <col min="6932" max="6935" width="12.77734375" style="1" customWidth="1"/>
    <col min="6936" max="6936" width="1.77734375" style="1" customWidth="1"/>
    <col min="6937" max="6937" width="12.77734375" style="1" customWidth="1"/>
    <col min="6938" max="6938" width="1.77734375" style="1" customWidth="1"/>
    <col min="6939" max="6940" width="0" style="1" hidden="1" customWidth="1"/>
    <col min="6941" max="6941" width="12.77734375" style="1" customWidth="1"/>
    <col min="6942" max="6942" width="17.88671875" style="1" customWidth="1"/>
    <col min="6943" max="6943" width="11.77734375" style="1" customWidth="1"/>
    <col min="6944" max="6944" width="12" style="1" customWidth="1"/>
    <col min="6945" max="7168" width="27.5546875" style="1"/>
    <col min="7169" max="7169" width="19.44140625" style="1" customWidth="1"/>
    <col min="7170" max="7171" width="12.77734375" style="1" customWidth="1"/>
    <col min="7172" max="7172" width="13" style="1" customWidth="1"/>
    <col min="7173" max="7174" width="12.77734375" style="1" customWidth="1"/>
    <col min="7175" max="7177" width="0" style="1" hidden="1" customWidth="1"/>
    <col min="7178" max="7186" width="12.77734375" style="1" customWidth="1"/>
    <col min="7187" max="7187" width="0" style="1" hidden="1" customWidth="1"/>
    <col min="7188" max="7191" width="12.77734375" style="1" customWidth="1"/>
    <col min="7192" max="7192" width="1.77734375" style="1" customWidth="1"/>
    <col min="7193" max="7193" width="12.77734375" style="1" customWidth="1"/>
    <col min="7194" max="7194" width="1.77734375" style="1" customWidth="1"/>
    <col min="7195" max="7196" width="0" style="1" hidden="1" customWidth="1"/>
    <col min="7197" max="7197" width="12.77734375" style="1" customWidth="1"/>
    <col min="7198" max="7198" width="17.88671875" style="1" customWidth="1"/>
    <col min="7199" max="7199" width="11.77734375" style="1" customWidth="1"/>
    <col min="7200" max="7200" width="12" style="1" customWidth="1"/>
    <col min="7201" max="7424" width="27.5546875" style="1"/>
    <col min="7425" max="7425" width="19.44140625" style="1" customWidth="1"/>
    <col min="7426" max="7427" width="12.77734375" style="1" customWidth="1"/>
    <col min="7428" max="7428" width="13" style="1" customWidth="1"/>
    <col min="7429" max="7430" width="12.77734375" style="1" customWidth="1"/>
    <col min="7431" max="7433" width="0" style="1" hidden="1" customWidth="1"/>
    <col min="7434" max="7442" width="12.77734375" style="1" customWidth="1"/>
    <col min="7443" max="7443" width="0" style="1" hidden="1" customWidth="1"/>
    <col min="7444" max="7447" width="12.77734375" style="1" customWidth="1"/>
    <col min="7448" max="7448" width="1.77734375" style="1" customWidth="1"/>
    <col min="7449" max="7449" width="12.77734375" style="1" customWidth="1"/>
    <col min="7450" max="7450" width="1.77734375" style="1" customWidth="1"/>
    <col min="7451" max="7452" width="0" style="1" hidden="1" customWidth="1"/>
    <col min="7453" max="7453" width="12.77734375" style="1" customWidth="1"/>
    <col min="7454" max="7454" width="17.88671875" style="1" customWidth="1"/>
    <col min="7455" max="7455" width="11.77734375" style="1" customWidth="1"/>
    <col min="7456" max="7456" width="12" style="1" customWidth="1"/>
    <col min="7457" max="7680" width="27.5546875" style="1"/>
    <col min="7681" max="7681" width="19.44140625" style="1" customWidth="1"/>
    <col min="7682" max="7683" width="12.77734375" style="1" customWidth="1"/>
    <col min="7684" max="7684" width="13" style="1" customWidth="1"/>
    <col min="7685" max="7686" width="12.77734375" style="1" customWidth="1"/>
    <col min="7687" max="7689" width="0" style="1" hidden="1" customWidth="1"/>
    <col min="7690" max="7698" width="12.77734375" style="1" customWidth="1"/>
    <col min="7699" max="7699" width="0" style="1" hidden="1" customWidth="1"/>
    <col min="7700" max="7703" width="12.77734375" style="1" customWidth="1"/>
    <col min="7704" max="7704" width="1.77734375" style="1" customWidth="1"/>
    <col min="7705" max="7705" width="12.77734375" style="1" customWidth="1"/>
    <col min="7706" max="7706" width="1.77734375" style="1" customWidth="1"/>
    <col min="7707" max="7708" width="0" style="1" hidden="1" customWidth="1"/>
    <col min="7709" max="7709" width="12.77734375" style="1" customWidth="1"/>
    <col min="7710" max="7710" width="17.88671875" style="1" customWidth="1"/>
    <col min="7711" max="7711" width="11.77734375" style="1" customWidth="1"/>
    <col min="7712" max="7712" width="12" style="1" customWidth="1"/>
    <col min="7713" max="7936" width="27.5546875" style="1"/>
    <col min="7937" max="7937" width="19.44140625" style="1" customWidth="1"/>
    <col min="7938" max="7939" width="12.77734375" style="1" customWidth="1"/>
    <col min="7940" max="7940" width="13" style="1" customWidth="1"/>
    <col min="7941" max="7942" width="12.77734375" style="1" customWidth="1"/>
    <col min="7943" max="7945" width="0" style="1" hidden="1" customWidth="1"/>
    <col min="7946" max="7954" width="12.77734375" style="1" customWidth="1"/>
    <col min="7955" max="7955" width="0" style="1" hidden="1" customWidth="1"/>
    <col min="7956" max="7959" width="12.77734375" style="1" customWidth="1"/>
    <col min="7960" max="7960" width="1.77734375" style="1" customWidth="1"/>
    <col min="7961" max="7961" width="12.77734375" style="1" customWidth="1"/>
    <col min="7962" max="7962" width="1.77734375" style="1" customWidth="1"/>
    <col min="7963" max="7964" width="0" style="1" hidden="1" customWidth="1"/>
    <col min="7965" max="7965" width="12.77734375" style="1" customWidth="1"/>
    <col min="7966" max="7966" width="17.88671875" style="1" customWidth="1"/>
    <col min="7967" max="7967" width="11.77734375" style="1" customWidth="1"/>
    <col min="7968" max="7968" width="12" style="1" customWidth="1"/>
    <col min="7969" max="8192" width="27.5546875" style="1"/>
    <col min="8193" max="8193" width="19.44140625" style="1" customWidth="1"/>
    <col min="8194" max="8195" width="12.77734375" style="1" customWidth="1"/>
    <col min="8196" max="8196" width="13" style="1" customWidth="1"/>
    <col min="8197" max="8198" width="12.77734375" style="1" customWidth="1"/>
    <col min="8199" max="8201" width="0" style="1" hidden="1" customWidth="1"/>
    <col min="8202" max="8210" width="12.77734375" style="1" customWidth="1"/>
    <col min="8211" max="8211" width="0" style="1" hidden="1" customWidth="1"/>
    <col min="8212" max="8215" width="12.77734375" style="1" customWidth="1"/>
    <col min="8216" max="8216" width="1.77734375" style="1" customWidth="1"/>
    <col min="8217" max="8217" width="12.77734375" style="1" customWidth="1"/>
    <col min="8218" max="8218" width="1.77734375" style="1" customWidth="1"/>
    <col min="8219" max="8220" width="0" style="1" hidden="1" customWidth="1"/>
    <col min="8221" max="8221" width="12.77734375" style="1" customWidth="1"/>
    <col min="8222" max="8222" width="17.88671875" style="1" customWidth="1"/>
    <col min="8223" max="8223" width="11.77734375" style="1" customWidth="1"/>
    <col min="8224" max="8224" width="12" style="1" customWidth="1"/>
    <col min="8225" max="8448" width="27.5546875" style="1"/>
    <col min="8449" max="8449" width="19.44140625" style="1" customWidth="1"/>
    <col min="8450" max="8451" width="12.77734375" style="1" customWidth="1"/>
    <col min="8452" max="8452" width="13" style="1" customWidth="1"/>
    <col min="8453" max="8454" width="12.77734375" style="1" customWidth="1"/>
    <col min="8455" max="8457" width="0" style="1" hidden="1" customWidth="1"/>
    <col min="8458" max="8466" width="12.77734375" style="1" customWidth="1"/>
    <col min="8467" max="8467" width="0" style="1" hidden="1" customWidth="1"/>
    <col min="8468" max="8471" width="12.77734375" style="1" customWidth="1"/>
    <col min="8472" max="8472" width="1.77734375" style="1" customWidth="1"/>
    <col min="8473" max="8473" width="12.77734375" style="1" customWidth="1"/>
    <col min="8474" max="8474" width="1.77734375" style="1" customWidth="1"/>
    <col min="8475" max="8476" width="0" style="1" hidden="1" customWidth="1"/>
    <col min="8477" max="8477" width="12.77734375" style="1" customWidth="1"/>
    <col min="8478" max="8478" width="17.88671875" style="1" customWidth="1"/>
    <col min="8479" max="8479" width="11.77734375" style="1" customWidth="1"/>
    <col min="8480" max="8480" width="12" style="1" customWidth="1"/>
    <col min="8481" max="8704" width="27.5546875" style="1"/>
    <col min="8705" max="8705" width="19.44140625" style="1" customWidth="1"/>
    <col min="8706" max="8707" width="12.77734375" style="1" customWidth="1"/>
    <col min="8708" max="8708" width="13" style="1" customWidth="1"/>
    <col min="8709" max="8710" width="12.77734375" style="1" customWidth="1"/>
    <col min="8711" max="8713" width="0" style="1" hidden="1" customWidth="1"/>
    <col min="8714" max="8722" width="12.77734375" style="1" customWidth="1"/>
    <col min="8723" max="8723" width="0" style="1" hidden="1" customWidth="1"/>
    <col min="8724" max="8727" width="12.77734375" style="1" customWidth="1"/>
    <col min="8728" max="8728" width="1.77734375" style="1" customWidth="1"/>
    <col min="8729" max="8729" width="12.77734375" style="1" customWidth="1"/>
    <col min="8730" max="8730" width="1.77734375" style="1" customWidth="1"/>
    <col min="8731" max="8732" width="0" style="1" hidden="1" customWidth="1"/>
    <col min="8733" max="8733" width="12.77734375" style="1" customWidth="1"/>
    <col min="8734" max="8734" width="17.88671875" style="1" customWidth="1"/>
    <col min="8735" max="8735" width="11.77734375" style="1" customWidth="1"/>
    <col min="8736" max="8736" width="12" style="1" customWidth="1"/>
    <col min="8737" max="8960" width="27.5546875" style="1"/>
    <col min="8961" max="8961" width="19.44140625" style="1" customWidth="1"/>
    <col min="8962" max="8963" width="12.77734375" style="1" customWidth="1"/>
    <col min="8964" max="8964" width="13" style="1" customWidth="1"/>
    <col min="8965" max="8966" width="12.77734375" style="1" customWidth="1"/>
    <col min="8967" max="8969" width="0" style="1" hidden="1" customWidth="1"/>
    <col min="8970" max="8978" width="12.77734375" style="1" customWidth="1"/>
    <col min="8979" max="8979" width="0" style="1" hidden="1" customWidth="1"/>
    <col min="8980" max="8983" width="12.77734375" style="1" customWidth="1"/>
    <col min="8984" max="8984" width="1.77734375" style="1" customWidth="1"/>
    <col min="8985" max="8985" width="12.77734375" style="1" customWidth="1"/>
    <col min="8986" max="8986" width="1.77734375" style="1" customWidth="1"/>
    <col min="8987" max="8988" width="0" style="1" hidden="1" customWidth="1"/>
    <col min="8989" max="8989" width="12.77734375" style="1" customWidth="1"/>
    <col min="8990" max="8990" width="17.88671875" style="1" customWidth="1"/>
    <col min="8991" max="8991" width="11.77734375" style="1" customWidth="1"/>
    <col min="8992" max="8992" width="12" style="1" customWidth="1"/>
    <col min="8993" max="9216" width="27.5546875" style="1"/>
    <col min="9217" max="9217" width="19.44140625" style="1" customWidth="1"/>
    <col min="9218" max="9219" width="12.77734375" style="1" customWidth="1"/>
    <col min="9220" max="9220" width="13" style="1" customWidth="1"/>
    <col min="9221" max="9222" width="12.77734375" style="1" customWidth="1"/>
    <col min="9223" max="9225" width="0" style="1" hidden="1" customWidth="1"/>
    <col min="9226" max="9234" width="12.77734375" style="1" customWidth="1"/>
    <col min="9235" max="9235" width="0" style="1" hidden="1" customWidth="1"/>
    <col min="9236" max="9239" width="12.77734375" style="1" customWidth="1"/>
    <col min="9240" max="9240" width="1.77734375" style="1" customWidth="1"/>
    <col min="9241" max="9241" width="12.77734375" style="1" customWidth="1"/>
    <col min="9242" max="9242" width="1.77734375" style="1" customWidth="1"/>
    <col min="9243" max="9244" width="0" style="1" hidden="1" customWidth="1"/>
    <col min="9245" max="9245" width="12.77734375" style="1" customWidth="1"/>
    <col min="9246" max="9246" width="17.88671875" style="1" customWidth="1"/>
    <col min="9247" max="9247" width="11.77734375" style="1" customWidth="1"/>
    <col min="9248" max="9248" width="12" style="1" customWidth="1"/>
    <col min="9249" max="9472" width="27.5546875" style="1"/>
    <col min="9473" max="9473" width="19.44140625" style="1" customWidth="1"/>
    <col min="9474" max="9475" width="12.77734375" style="1" customWidth="1"/>
    <col min="9476" max="9476" width="13" style="1" customWidth="1"/>
    <col min="9477" max="9478" width="12.77734375" style="1" customWidth="1"/>
    <col min="9479" max="9481" width="0" style="1" hidden="1" customWidth="1"/>
    <col min="9482" max="9490" width="12.77734375" style="1" customWidth="1"/>
    <col min="9491" max="9491" width="0" style="1" hidden="1" customWidth="1"/>
    <col min="9492" max="9495" width="12.77734375" style="1" customWidth="1"/>
    <col min="9496" max="9496" width="1.77734375" style="1" customWidth="1"/>
    <col min="9497" max="9497" width="12.77734375" style="1" customWidth="1"/>
    <col min="9498" max="9498" width="1.77734375" style="1" customWidth="1"/>
    <col min="9499" max="9500" width="0" style="1" hidden="1" customWidth="1"/>
    <col min="9501" max="9501" width="12.77734375" style="1" customWidth="1"/>
    <col min="9502" max="9502" width="17.88671875" style="1" customWidth="1"/>
    <col min="9503" max="9503" width="11.77734375" style="1" customWidth="1"/>
    <col min="9504" max="9504" width="12" style="1" customWidth="1"/>
    <col min="9505" max="9728" width="27.5546875" style="1"/>
    <col min="9729" max="9729" width="19.44140625" style="1" customWidth="1"/>
    <col min="9730" max="9731" width="12.77734375" style="1" customWidth="1"/>
    <col min="9732" max="9732" width="13" style="1" customWidth="1"/>
    <col min="9733" max="9734" width="12.77734375" style="1" customWidth="1"/>
    <col min="9735" max="9737" width="0" style="1" hidden="1" customWidth="1"/>
    <col min="9738" max="9746" width="12.77734375" style="1" customWidth="1"/>
    <col min="9747" max="9747" width="0" style="1" hidden="1" customWidth="1"/>
    <col min="9748" max="9751" width="12.77734375" style="1" customWidth="1"/>
    <col min="9752" max="9752" width="1.77734375" style="1" customWidth="1"/>
    <col min="9753" max="9753" width="12.77734375" style="1" customWidth="1"/>
    <col min="9754" max="9754" width="1.77734375" style="1" customWidth="1"/>
    <col min="9755" max="9756" width="0" style="1" hidden="1" customWidth="1"/>
    <col min="9757" max="9757" width="12.77734375" style="1" customWidth="1"/>
    <col min="9758" max="9758" width="17.88671875" style="1" customWidth="1"/>
    <col min="9759" max="9759" width="11.77734375" style="1" customWidth="1"/>
    <col min="9760" max="9760" width="12" style="1" customWidth="1"/>
    <col min="9761" max="9984" width="27.5546875" style="1"/>
    <col min="9985" max="9985" width="19.44140625" style="1" customWidth="1"/>
    <col min="9986" max="9987" width="12.77734375" style="1" customWidth="1"/>
    <col min="9988" max="9988" width="13" style="1" customWidth="1"/>
    <col min="9989" max="9990" width="12.77734375" style="1" customWidth="1"/>
    <col min="9991" max="9993" width="0" style="1" hidden="1" customWidth="1"/>
    <col min="9994" max="10002" width="12.77734375" style="1" customWidth="1"/>
    <col min="10003" max="10003" width="0" style="1" hidden="1" customWidth="1"/>
    <col min="10004" max="10007" width="12.77734375" style="1" customWidth="1"/>
    <col min="10008" max="10008" width="1.77734375" style="1" customWidth="1"/>
    <col min="10009" max="10009" width="12.77734375" style="1" customWidth="1"/>
    <col min="10010" max="10010" width="1.77734375" style="1" customWidth="1"/>
    <col min="10011" max="10012" width="0" style="1" hidden="1" customWidth="1"/>
    <col min="10013" max="10013" width="12.77734375" style="1" customWidth="1"/>
    <col min="10014" max="10014" width="17.88671875" style="1" customWidth="1"/>
    <col min="10015" max="10015" width="11.77734375" style="1" customWidth="1"/>
    <col min="10016" max="10016" width="12" style="1" customWidth="1"/>
    <col min="10017" max="10240" width="27.5546875" style="1"/>
    <col min="10241" max="10241" width="19.44140625" style="1" customWidth="1"/>
    <col min="10242" max="10243" width="12.77734375" style="1" customWidth="1"/>
    <col min="10244" max="10244" width="13" style="1" customWidth="1"/>
    <col min="10245" max="10246" width="12.77734375" style="1" customWidth="1"/>
    <col min="10247" max="10249" width="0" style="1" hidden="1" customWidth="1"/>
    <col min="10250" max="10258" width="12.77734375" style="1" customWidth="1"/>
    <col min="10259" max="10259" width="0" style="1" hidden="1" customWidth="1"/>
    <col min="10260" max="10263" width="12.77734375" style="1" customWidth="1"/>
    <col min="10264" max="10264" width="1.77734375" style="1" customWidth="1"/>
    <col min="10265" max="10265" width="12.77734375" style="1" customWidth="1"/>
    <col min="10266" max="10266" width="1.77734375" style="1" customWidth="1"/>
    <col min="10267" max="10268" width="0" style="1" hidden="1" customWidth="1"/>
    <col min="10269" max="10269" width="12.77734375" style="1" customWidth="1"/>
    <col min="10270" max="10270" width="17.88671875" style="1" customWidth="1"/>
    <col min="10271" max="10271" width="11.77734375" style="1" customWidth="1"/>
    <col min="10272" max="10272" width="12" style="1" customWidth="1"/>
    <col min="10273" max="10496" width="27.5546875" style="1"/>
    <col min="10497" max="10497" width="19.44140625" style="1" customWidth="1"/>
    <col min="10498" max="10499" width="12.77734375" style="1" customWidth="1"/>
    <col min="10500" max="10500" width="13" style="1" customWidth="1"/>
    <col min="10501" max="10502" width="12.77734375" style="1" customWidth="1"/>
    <col min="10503" max="10505" width="0" style="1" hidden="1" customWidth="1"/>
    <col min="10506" max="10514" width="12.77734375" style="1" customWidth="1"/>
    <col min="10515" max="10515" width="0" style="1" hidden="1" customWidth="1"/>
    <col min="10516" max="10519" width="12.77734375" style="1" customWidth="1"/>
    <col min="10520" max="10520" width="1.77734375" style="1" customWidth="1"/>
    <col min="10521" max="10521" width="12.77734375" style="1" customWidth="1"/>
    <col min="10522" max="10522" width="1.77734375" style="1" customWidth="1"/>
    <col min="10523" max="10524" width="0" style="1" hidden="1" customWidth="1"/>
    <col min="10525" max="10525" width="12.77734375" style="1" customWidth="1"/>
    <col min="10526" max="10526" width="17.88671875" style="1" customWidth="1"/>
    <col min="10527" max="10527" width="11.77734375" style="1" customWidth="1"/>
    <col min="10528" max="10528" width="12" style="1" customWidth="1"/>
    <col min="10529" max="10752" width="27.5546875" style="1"/>
    <col min="10753" max="10753" width="19.44140625" style="1" customWidth="1"/>
    <col min="10754" max="10755" width="12.77734375" style="1" customWidth="1"/>
    <col min="10756" max="10756" width="13" style="1" customWidth="1"/>
    <col min="10757" max="10758" width="12.77734375" style="1" customWidth="1"/>
    <col min="10759" max="10761" width="0" style="1" hidden="1" customWidth="1"/>
    <col min="10762" max="10770" width="12.77734375" style="1" customWidth="1"/>
    <col min="10771" max="10771" width="0" style="1" hidden="1" customWidth="1"/>
    <col min="10772" max="10775" width="12.77734375" style="1" customWidth="1"/>
    <col min="10776" max="10776" width="1.77734375" style="1" customWidth="1"/>
    <col min="10777" max="10777" width="12.77734375" style="1" customWidth="1"/>
    <col min="10778" max="10778" width="1.77734375" style="1" customWidth="1"/>
    <col min="10779" max="10780" width="0" style="1" hidden="1" customWidth="1"/>
    <col min="10781" max="10781" width="12.77734375" style="1" customWidth="1"/>
    <col min="10782" max="10782" width="17.88671875" style="1" customWidth="1"/>
    <col min="10783" max="10783" width="11.77734375" style="1" customWidth="1"/>
    <col min="10784" max="10784" width="12" style="1" customWidth="1"/>
    <col min="10785" max="11008" width="27.5546875" style="1"/>
    <col min="11009" max="11009" width="19.44140625" style="1" customWidth="1"/>
    <col min="11010" max="11011" width="12.77734375" style="1" customWidth="1"/>
    <col min="11012" max="11012" width="13" style="1" customWidth="1"/>
    <col min="11013" max="11014" width="12.77734375" style="1" customWidth="1"/>
    <col min="11015" max="11017" width="0" style="1" hidden="1" customWidth="1"/>
    <col min="11018" max="11026" width="12.77734375" style="1" customWidth="1"/>
    <col min="11027" max="11027" width="0" style="1" hidden="1" customWidth="1"/>
    <col min="11028" max="11031" width="12.77734375" style="1" customWidth="1"/>
    <col min="11032" max="11032" width="1.77734375" style="1" customWidth="1"/>
    <col min="11033" max="11033" width="12.77734375" style="1" customWidth="1"/>
    <col min="11034" max="11034" width="1.77734375" style="1" customWidth="1"/>
    <col min="11035" max="11036" width="0" style="1" hidden="1" customWidth="1"/>
    <col min="11037" max="11037" width="12.77734375" style="1" customWidth="1"/>
    <col min="11038" max="11038" width="17.88671875" style="1" customWidth="1"/>
    <col min="11039" max="11039" width="11.77734375" style="1" customWidth="1"/>
    <col min="11040" max="11040" width="12" style="1" customWidth="1"/>
    <col min="11041" max="11264" width="27.5546875" style="1"/>
    <col min="11265" max="11265" width="19.44140625" style="1" customWidth="1"/>
    <col min="11266" max="11267" width="12.77734375" style="1" customWidth="1"/>
    <col min="11268" max="11268" width="13" style="1" customWidth="1"/>
    <col min="11269" max="11270" width="12.77734375" style="1" customWidth="1"/>
    <col min="11271" max="11273" width="0" style="1" hidden="1" customWidth="1"/>
    <col min="11274" max="11282" width="12.77734375" style="1" customWidth="1"/>
    <col min="11283" max="11283" width="0" style="1" hidden="1" customWidth="1"/>
    <col min="11284" max="11287" width="12.77734375" style="1" customWidth="1"/>
    <col min="11288" max="11288" width="1.77734375" style="1" customWidth="1"/>
    <col min="11289" max="11289" width="12.77734375" style="1" customWidth="1"/>
    <col min="11290" max="11290" width="1.77734375" style="1" customWidth="1"/>
    <col min="11291" max="11292" width="0" style="1" hidden="1" customWidth="1"/>
    <col min="11293" max="11293" width="12.77734375" style="1" customWidth="1"/>
    <col min="11294" max="11294" width="17.88671875" style="1" customWidth="1"/>
    <col min="11295" max="11295" width="11.77734375" style="1" customWidth="1"/>
    <col min="11296" max="11296" width="12" style="1" customWidth="1"/>
    <col min="11297" max="11520" width="27.5546875" style="1"/>
    <col min="11521" max="11521" width="19.44140625" style="1" customWidth="1"/>
    <col min="11522" max="11523" width="12.77734375" style="1" customWidth="1"/>
    <col min="11524" max="11524" width="13" style="1" customWidth="1"/>
    <col min="11525" max="11526" width="12.77734375" style="1" customWidth="1"/>
    <col min="11527" max="11529" width="0" style="1" hidden="1" customWidth="1"/>
    <col min="11530" max="11538" width="12.77734375" style="1" customWidth="1"/>
    <col min="11539" max="11539" width="0" style="1" hidden="1" customWidth="1"/>
    <col min="11540" max="11543" width="12.77734375" style="1" customWidth="1"/>
    <col min="11544" max="11544" width="1.77734375" style="1" customWidth="1"/>
    <col min="11545" max="11545" width="12.77734375" style="1" customWidth="1"/>
    <col min="11546" max="11546" width="1.77734375" style="1" customWidth="1"/>
    <col min="11547" max="11548" width="0" style="1" hidden="1" customWidth="1"/>
    <col min="11549" max="11549" width="12.77734375" style="1" customWidth="1"/>
    <col min="11550" max="11550" width="17.88671875" style="1" customWidth="1"/>
    <col min="11551" max="11551" width="11.77734375" style="1" customWidth="1"/>
    <col min="11552" max="11552" width="12" style="1" customWidth="1"/>
    <col min="11553" max="11776" width="27.5546875" style="1"/>
    <col min="11777" max="11777" width="19.44140625" style="1" customWidth="1"/>
    <col min="11778" max="11779" width="12.77734375" style="1" customWidth="1"/>
    <col min="11780" max="11780" width="13" style="1" customWidth="1"/>
    <col min="11781" max="11782" width="12.77734375" style="1" customWidth="1"/>
    <col min="11783" max="11785" width="0" style="1" hidden="1" customWidth="1"/>
    <col min="11786" max="11794" width="12.77734375" style="1" customWidth="1"/>
    <col min="11795" max="11795" width="0" style="1" hidden="1" customWidth="1"/>
    <col min="11796" max="11799" width="12.77734375" style="1" customWidth="1"/>
    <col min="11800" max="11800" width="1.77734375" style="1" customWidth="1"/>
    <col min="11801" max="11801" width="12.77734375" style="1" customWidth="1"/>
    <col min="11802" max="11802" width="1.77734375" style="1" customWidth="1"/>
    <col min="11803" max="11804" width="0" style="1" hidden="1" customWidth="1"/>
    <col min="11805" max="11805" width="12.77734375" style="1" customWidth="1"/>
    <col min="11806" max="11806" width="17.88671875" style="1" customWidth="1"/>
    <col min="11807" max="11807" width="11.77734375" style="1" customWidth="1"/>
    <col min="11808" max="11808" width="12" style="1" customWidth="1"/>
    <col min="11809" max="12032" width="27.5546875" style="1"/>
    <col min="12033" max="12033" width="19.44140625" style="1" customWidth="1"/>
    <col min="12034" max="12035" width="12.77734375" style="1" customWidth="1"/>
    <col min="12036" max="12036" width="13" style="1" customWidth="1"/>
    <col min="12037" max="12038" width="12.77734375" style="1" customWidth="1"/>
    <col min="12039" max="12041" width="0" style="1" hidden="1" customWidth="1"/>
    <col min="12042" max="12050" width="12.77734375" style="1" customWidth="1"/>
    <col min="12051" max="12051" width="0" style="1" hidden="1" customWidth="1"/>
    <col min="12052" max="12055" width="12.77734375" style="1" customWidth="1"/>
    <col min="12056" max="12056" width="1.77734375" style="1" customWidth="1"/>
    <col min="12057" max="12057" width="12.77734375" style="1" customWidth="1"/>
    <col min="12058" max="12058" width="1.77734375" style="1" customWidth="1"/>
    <col min="12059" max="12060" width="0" style="1" hidden="1" customWidth="1"/>
    <col min="12061" max="12061" width="12.77734375" style="1" customWidth="1"/>
    <col min="12062" max="12062" width="17.88671875" style="1" customWidth="1"/>
    <col min="12063" max="12063" width="11.77734375" style="1" customWidth="1"/>
    <col min="12064" max="12064" width="12" style="1" customWidth="1"/>
    <col min="12065" max="12288" width="27.5546875" style="1"/>
    <col min="12289" max="12289" width="19.44140625" style="1" customWidth="1"/>
    <col min="12290" max="12291" width="12.77734375" style="1" customWidth="1"/>
    <col min="12292" max="12292" width="13" style="1" customWidth="1"/>
    <col min="12293" max="12294" width="12.77734375" style="1" customWidth="1"/>
    <col min="12295" max="12297" width="0" style="1" hidden="1" customWidth="1"/>
    <col min="12298" max="12306" width="12.77734375" style="1" customWidth="1"/>
    <col min="12307" max="12307" width="0" style="1" hidden="1" customWidth="1"/>
    <col min="12308" max="12311" width="12.77734375" style="1" customWidth="1"/>
    <col min="12312" max="12312" width="1.77734375" style="1" customWidth="1"/>
    <col min="12313" max="12313" width="12.77734375" style="1" customWidth="1"/>
    <col min="12314" max="12314" width="1.77734375" style="1" customWidth="1"/>
    <col min="12315" max="12316" width="0" style="1" hidden="1" customWidth="1"/>
    <col min="12317" max="12317" width="12.77734375" style="1" customWidth="1"/>
    <col min="12318" max="12318" width="17.88671875" style="1" customWidth="1"/>
    <col min="12319" max="12319" width="11.77734375" style="1" customWidth="1"/>
    <col min="12320" max="12320" width="12" style="1" customWidth="1"/>
    <col min="12321" max="12544" width="27.5546875" style="1"/>
    <col min="12545" max="12545" width="19.44140625" style="1" customWidth="1"/>
    <col min="12546" max="12547" width="12.77734375" style="1" customWidth="1"/>
    <col min="12548" max="12548" width="13" style="1" customWidth="1"/>
    <col min="12549" max="12550" width="12.77734375" style="1" customWidth="1"/>
    <col min="12551" max="12553" width="0" style="1" hidden="1" customWidth="1"/>
    <col min="12554" max="12562" width="12.77734375" style="1" customWidth="1"/>
    <col min="12563" max="12563" width="0" style="1" hidden="1" customWidth="1"/>
    <col min="12564" max="12567" width="12.77734375" style="1" customWidth="1"/>
    <col min="12568" max="12568" width="1.77734375" style="1" customWidth="1"/>
    <col min="12569" max="12569" width="12.77734375" style="1" customWidth="1"/>
    <col min="12570" max="12570" width="1.77734375" style="1" customWidth="1"/>
    <col min="12571" max="12572" width="0" style="1" hidden="1" customWidth="1"/>
    <col min="12573" max="12573" width="12.77734375" style="1" customWidth="1"/>
    <col min="12574" max="12574" width="17.88671875" style="1" customWidth="1"/>
    <col min="12575" max="12575" width="11.77734375" style="1" customWidth="1"/>
    <col min="12576" max="12576" width="12" style="1" customWidth="1"/>
    <col min="12577" max="12800" width="27.5546875" style="1"/>
    <col min="12801" max="12801" width="19.44140625" style="1" customWidth="1"/>
    <col min="12802" max="12803" width="12.77734375" style="1" customWidth="1"/>
    <col min="12804" max="12804" width="13" style="1" customWidth="1"/>
    <col min="12805" max="12806" width="12.77734375" style="1" customWidth="1"/>
    <col min="12807" max="12809" width="0" style="1" hidden="1" customWidth="1"/>
    <col min="12810" max="12818" width="12.77734375" style="1" customWidth="1"/>
    <col min="12819" max="12819" width="0" style="1" hidden="1" customWidth="1"/>
    <col min="12820" max="12823" width="12.77734375" style="1" customWidth="1"/>
    <col min="12824" max="12824" width="1.77734375" style="1" customWidth="1"/>
    <col min="12825" max="12825" width="12.77734375" style="1" customWidth="1"/>
    <col min="12826" max="12826" width="1.77734375" style="1" customWidth="1"/>
    <col min="12827" max="12828" width="0" style="1" hidden="1" customWidth="1"/>
    <col min="12829" max="12829" width="12.77734375" style="1" customWidth="1"/>
    <col min="12830" max="12830" width="17.88671875" style="1" customWidth="1"/>
    <col min="12831" max="12831" width="11.77734375" style="1" customWidth="1"/>
    <col min="12832" max="12832" width="12" style="1" customWidth="1"/>
    <col min="12833" max="13056" width="27.5546875" style="1"/>
    <col min="13057" max="13057" width="19.44140625" style="1" customWidth="1"/>
    <col min="13058" max="13059" width="12.77734375" style="1" customWidth="1"/>
    <col min="13060" max="13060" width="13" style="1" customWidth="1"/>
    <col min="13061" max="13062" width="12.77734375" style="1" customWidth="1"/>
    <col min="13063" max="13065" width="0" style="1" hidden="1" customWidth="1"/>
    <col min="13066" max="13074" width="12.77734375" style="1" customWidth="1"/>
    <col min="13075" max="13075" width="0" style="1" hidden="1" customWidth="1"/>
    <col min="13076" max="13079" width="12.77734375" style="1" customWidth="1"/>
    <col min="13080" max="13080" width="1.77734375" style="1" customWidth="1"/>
    <col min="13081" max="13081" width="12.77734375" style="1" customWidth="1"/>
    <col min="13082" max="13082" width="1.77734375" style="1" customWidth="1"/>
    <col min="13083" max="13084" width="0" style="1" hidden="1" customWidth="1"/>
    <col min="13085" max="13085" width="12.77734375" style="1" customWidth="1"/>
    <col min="13086" max="13086" width="17.88671875" style="1" customWidth="1"/>
    <col min="13087" max="13087" width="11.77734375" style="1" customWidth="1"/>
    <col min="13088" max="13088" width="12" style="1" customWidth="1"/>
    <col min="13089" max="13312" width="27.5546875" style="1"/>
    <col min="13313" max="13313" width="19.44140625" style="1" customWidth="1"/>
    <col min="13314" max="13315" width="12.77734375" style="1" customWidth="1"/>
    <col min="13316" max="13316" width="13" style="1" customWidth="1"/>
    <col min="13317" max="13318" width="12.77734375" style="1" customWidth="1"/>
    <col min="13319" max="13321" width="0" style="1" hidden="1" customWidth="1"/>
    <col min="13322" max="13330" width="12.77734375" style="1" customWidth="1"/>
    <col min="13331" max="13331" width="0" style="1" hidden="1" customWidth="1"/>
    <col min="13332" max="13335" width="12.77734375" style="1" customWidth="1"/>
    <col min="13336" max="13336" width="1.77734375" style="1" customWidth="1"/>
    <col min="13337" max="13337" width="12.77734375" style="1" customWidth="1"/>
    <col min="13338" max="13338" width="1.77734375" style="1" customWidth="1"/>
    <col min="13339" max="13340" width="0" style="1" hidden="1" customWidth="1"/>
    <col min="13341" max="13341" width="12.77734375" style="1" customWidth="1"/>
    <col min="13342" max="13342" width="17.88671875" style="1" customWidth="1"/>
    <col min="13343" max="13343" width="11.77734375" style="1" customWidth="1"/>
    <col min="13344" max="13344" width="12" style="1" customWidth="1"/>
    <col min="13345" max="13568" width="27.5546875" style="1"/>
    <col min="13569" max="13569" width="19.44140625" style="1" customWidth="1"/>
    <col min="13570" max="13571" width="12.77734375" style="1" customWidth="1"/>
    <col min="13572" max="13572" width="13" style="1" customWidth="1"/>
    <col min="13573" max="13574" width="12.77734375" style="1" customWidth="1"/>
    <col min="13575" max="13577" width="0" style="1" hidden="1" customWidth="1"/>
    <col min="13578" max="13586" width="12.77734375" style="1" customWidth="1"/>
    <col min="13587" max="13587" width="0" style="1" hidden="1" customWidth="1"/>
    <col min="13588" max="13591" width="12.77734375" style="1" customWidth="1"/>
    <col min="13592" max="13592" width="1.77734375" style="1" customWidth="1"/>
    <col min="13593" max="13593" width="12.77734375" style="1" customWidth="1"/>
    <col min="13594" max="13594" width="1.77734375" style="1" customWidth="1"/>
    <col min="13595" max="13596" width="0" style="1" hidden="1" customWidth="1"/>
    <col min="13597" max="13597" width="12.77734375" style="1" customWidth="1"/>
    <col min="13598" max="13598" width="17.88671875" style="1" customWidth="1"/>
    <col min="13599" max="13599" width="11.77734375" style="1" customWidth="1"/>
    <col min="13600" max="13600" width="12" style="1" customWidth="1"/>
    <col min="13601" max="13824" width="27.5546875" style="1"/>
    <col min="13825" max="13825" width="19.44140625" style="1" customWidth="1"/>
    <col min="13826" max="13827" width="12.77734375" style="1" customWidth="1"/>
    <col min="13828" max="13828" width="13" style="1" customWidth="1"/>
    <col min="13829" max="13830" width="12.77734375" style="1" customWidth="1"/>
    <col min="13831" max="13833" width="0" style="1" hidden="1" customWidth="1"/>
    <col min="13834" max="13842" width="12.77734375" style="1" customWidth="1"/>
    <col min="13843" max="13843" width="0" style="1" hidden="1" customWidth="1"/>
    <col min="13844" max="13847" width="12.77734375" style="1" customWidth="1"/>
    <col min="13848" max="13848" width="1.77734375" style="1" customWidth="1"/>
    <col min="13849" max="13849" width="12.77734375" style="1" customWidth="1"/>
    <col min="13850" max="13850" width="1.77734375" style="1" customWidth="1"/>
    <col min="13851" max="13852" width="0" style="1" hidden="1" customWidth="1"/>
    <col min="13853" max="13853" width="12.77734375" style="1" customWidth="1"/>
    <col min="13854" max="13854" width="17.88671875" style="1" customWidth="1"/>
    <col min="13855" max="13855" width="11.77734375" style="1" customWidth="1"/>
    <col min="13856" max="13856" width="12" style="1" customWidth="1"/>
    <col min="13857" max="14080" width="27.5546875" style="1"/>
    <col min="14081" max="14081" width="19.44140625" style="1" customWidth="1"/>
    <col min="14082" max="14083" width="12.77734375" style="1" customWidth="1"/>
    <col min="14084" max="14084" width="13" style="1" customWidth="1"/>
    <col min="14085" max="14086" width="12.77734375" style="1" customWidth="1"/>
    <col min="14087" max="14089" width="0" style="1" hidden="1" customWidth="1"/>
    <col min="14090" max="14098" width="12.77734375" style="1" customWidth="1"/>
    <col min="14099" max="14099" width="0" style="1" hidden="1" customWidth="1"/>
    <col min="14100" max="14103" width="12.77734375" style="1" customWidth="1"/>
    <col min="14104" max="14104" width="1.77734375" style="1" customWidth="1"/>
    <col min="14105" max="14105" width="12.77734375" style="1" customWidth="1"/>
    <col min="14106" max="14106" width="1.77734375" style="1" customWidth="1"/>
    <col min="14107" max="14108" width="0" style="1" hidden="1" customWidth="1"/>
    <col min="14109" max="14109" width="12.77734375" style="1" customWidth="1"/>
    <col min="14110" max="14110" width="17.88671875" style="1" customWidth="1"/>
    <col min="14111" max="14111" width="11.77734375" style="1" customWidth="1"/>
    <col min="14112" max="14112" width="12" style="1" customWidth="1"/>
    <col min="14113" max="14336" width="27.5546875" style="1"/>
    <col min="14337" max="14337" width="19.44140625" style="1" customWidth="1"/>
    <col min="14338" max="14339" width="12.77734375" style="1" customWidth="1"/>
    <col min="14340" max="14340" width="13" style="1" customWidth="1"/>
    <col min="14341" max="14342" width="12.77734375" style="1" customWidth="1"/>
    <col min="14343" max="14345" width="0" style="1" hidden="1" customWidth="1"/>
    <col min="14346" max="14354" width="12.77734375" style="1" customWidth="1"/>
    <col min="14355" max="14355" width="0" style="1" hidden="1" customWidth="1"/>
    <col min="14356" max="14359" width="12.77734375" style="1" customWidth="1"/>
    <col min="14360" max="14360" width="1.77734375" style="1" customWidth="1"/>
    <col min="14361" max="14361" width="12.77734375" style="1" customWidth="1"/>
    <col min="14362" max="14362" width="1.77734375" style="1" customWidth="1"/>
    <col min="14363" max="14364" width="0" style="1" hidden="1" customWidth="1"/>
    <col min="14365" max="14365" width="12.77734375" style="1" customWidth="1"/>
    <col min="14366" max="14366" width="17.88671875" style="1" customWidth="1"/>
    <col min="14367" max="14367" width="11.77734375" style="1" customWidth="1"/>
    <col min="14368" max="14368" width="12" style="1" customWidth="1"/>
    <col min="14369" max="14592" width="27.5546875" style="1"/>
    <col min="14593" max="14593" width="19.44140625" style="1" customWidth="1"/>
    <col min="14594" max="14595" width="12.77734375" style="1" customWidth="1"/>
    <col min="14596" max="14596" width="13" style="1" customWidth="1"/>
    <col min="14597" max="14598" width="12.77734375" style="1" customWidth="1"/>
    <col min="14599" max="14601" width="0" style="1" hidden="1" customWidth="1"/>
    <col min="14602" max="14610" width="12.77734375" style="1" customWidth="1"/>
    <col min="14611" max="14611" width="0" style="1" hidden="1" customWidth="1"/>
    <col min="14612" max="14615" width="12.77734375" style="1" customWidth="1"/>
    <col min="14616" max="14616" width="1.77734375" style="1" customWidth="1"/>
    <col min="14617" max="14617" width="12.77734375" style="1" customWidth="1"/>
    <col min="14618" max="14618" width="1.77734375" style="1" customWidth="1"/>
    <col min="14619" max="14620" width="0" style="1" hidden="1" customWidth="1"/>
    <col min="14621" max="14621" width="12.77734375" style="1" customWidth="1"/>
    <col min="14622" max="14622" width="17.88671875" style="1" customWidth="1"/>
    <col min="14623" max="14623" width="11.77734375" style="1" customWidth="1"/>
    <col min="14624" max="14624" width="12" style="1" customWidth="1"/>
    <col min="14625" max="14848" width="27.5546875" style="1"/>
    <col min="14849" max="14849" width="19.44140625" style="1" customWidth="1"/>
    <col min="14850" max="14851" width="12.77734375" style="1" customWidth="1"/>
    <col min="14852" max="14852" width="13" style="1" customWidth="1"/>
    <col min="14853" max="14854" width="12.77734375" style="1" customWidth="1"/>
    <col min="14855" max="14857" width="0" style="1" hidden="1" customWidth="1"/>
    <col min="14858" max="14866" width="12.77734375" style="1" customWidth="1"/>
    <col min="14867" max="14867" width="0" style="1" hidden="1" customWidth="1"/>
    <col min="14868" max="14871" width="12.77734375" style="1" customWidth="1"/>
    <col min="14872" max="14872" width="1.77734375" style="1" customWidth="1"/>
    <col min="14873" max="14873" width="12.77734375" style="1" customWidth="1"/>
    <col min="14874" max="14874" width="1.77734375" style="1" customWidth="1"/>
    <col min="14875" max="14876" width="0" style="1" hidden="1" customWidth="1"/>
    <col min="14877" max="14877" width="12.77734375" style="1" customWidth="1"/>
    <col min="14878" max="14878" width="17.88671875" style="1" customWidth="1"/>
    <col min="14879" max="14879" width="11.77734375" style="1" customWidth="1"/>
    <col min="14880" max="14880" width="12" style="1" customWidth="1"/>
    <col min="14881" max="15104" width="27.5546875" style="1"/>
    <col min="15105" max="15105" width="19.44140625" style="1" customWidth="1"/>
    <col min="15106" max="15107" width="12.77734375" style="1" customWidth="1"/>
    <col min="15108" max="15108" width="13" style="1" customWidth="1"/>
    <col min="15109" max="15110" width="12.77734375" style="1" customWidth="1"/>
    <col min="15111" max="15113" width="0" style="1" hidden="1" customWidth="1"/>
    <col min="15114" max="15122" width="12.77734375" style="1" customWidth="1"/>
    <col min="15123" max="15123" width="0" style="1" hidden="1" customWidth="1"/>
    <col min="15124" max="15127" width="12.77734375" style="1" customWidth="1"/>
    <col min="15128" max="15128" width="1.77734375" style="1" customWidth="1"/>
    <col min="15129" max="15129" width="12.77734375" style="1" customWidth="1"/>
    <col min="15130" max="15130" width="1.77734375" style="1" customWidth="1"/>
    <col min="15131" max="15132" width="0" style="1" hidden="1" customWidth="1"/>
    <col min="15133" max="15133" width="12.77734375" style="1" customWidth="1"/>
    <col min="15134" max="15134" width="17.88671875" style="1" customWidth="1"/>
    <col min="15135" max="15135" width="11.77734375" style="1" customWidth="1"/>
    <col min="15136" max="15136" width="12" style="1" customWidth="1"/>
    <col min="15137" max="15360" width="27.5546875" style="1"/>
    <col min="15361" max="15361" width="19.44140625" style="1" customWidth="1"/>
    <col min="15362" max="15363" width="12.77734375" style="1" customWidth="1"/>
    <col min="15364" max="15364" width="13" style="1" customWidth="1"/>
    <col min="15365" max="15366" width="12.77734375" style="1" customWidth="1"/>
    <col min="15367" max="15369" width="0" style="1" hidden="1" customWidth="1"/>
    <col min="15370" max="15378" width="12.77734375" style="1" customWidth="1"/>
    <col min="15379" max="15379" width="0" style="1" hidden="1" customWidth="1"/>
    <col min="15380" max="15383" width="12.77734375" style="1" customWidth="1"/>
    <col min="15384" max="15384" width="1.77734375" style="1" customWidth="1"/>
    <col min="15385" max="15385" width="12.77734375" style="1" customWidth="1"/>
    <col min="15386" max="15386" width="1.77734375" style="1" customWidth="1"/>
    <col min="15387" max="15388" width="0" style="1" hidden="1" customWidth="1"/>
    <col min="15389" max="15389" width="12.77734375" style="1" customWidth="1"/>
    <col min="15390" max="15390" width="17.88671875" style="1" customWidth="1"/>
    <col min="15391" max="15391" width="11.77734375" style="1" customWidth="1"/>
    <col min="15392" max="15392" width="12" style="1" customWidth="1"/>
    <col min="15393" max="15616" width="27.5546875" style="1"/>
    <col min="15617" max="15617" width="19.44140625" style="1" customWidth="1"/>
    <col min="15618" max="15619" width="12.77734375" style="1" customWidth="1"/>
    <col min="15620" max="15620" width="13" style="1" customWidth="1"/>
    <col min="15621" max="15622" width="12.77734375" style="1" customWidth="1"/>
    <col min="15623" max="15625" width="0" style="1" hidden="1" customWidth="1"/>
    <col min="15626" max="15634" width="12.77734375" style="1" customWidth="1"/>
    <col min="15635" max="15635" width="0" style="1" hidden="1" customWidth="1"/>
    <col min="15636" max="15639" width="12.77734375" style="1" customWidth="1"/>
    <col min="15640" max="15640" width="1.77734375" style="1" customWidth="1"/>
    <col min="15641" max="15641" width="12.77734375" style="1" customWidth="1"/>
    <col min="15642" max="15642" width="1.77734375" style="1" customWidth="1"/>
    <col min="15643" max="15644" width="0" style="1" hidden="1" customWidth="1"/>
    <col min="15645" max="15645" width="12.77734375" style="1" customWidth="1"/>
    <col min="15646" max="15646" width="17.88671875" style="1" customWidth="1"/>
    <col min="15647" max="15647" width="11.77734375" style="1" customWidth="1"/>
    <col min="15648" max="15648" width="12" style="1" customWidth="1"/>
    <col min="15649" max="15872" width="27.5546875" style="1"/>
    <col min="15873" max="15873" width="19.44140625" style="1" customWidth="1"/>
    <col min="15874" max="15875" width="12.77734375" style="1" customWidth="1"/>
    <col min="15876" max="15876" width="13" style="1" customWidth="1"/>
    <col min="15877" max="15878" width="12.77734375" style="1" customWidth="1"/>
    <col min="15879" max="15881" width="0" style="1" hidden="1" customWidth="1"/>
    <col min="15882" max="15890" width="12.77734375" style="1" customWidth="1"/>
    <col min="15891" max="15891" width="0" style="1" hidden="1" customWidth="1"/>
    <col min="15892" max="15895" width="12.77734375" style="1" customWidth="1"/>
    <col min="15896" max="15896" width="1.77734375" style="1" customWidth="1"/>
    <col min="15897" max="15897" width="12.77734375" style="1" customWidth="1"/>
    <col min="15898" max="15898" width="1.77734375" style="1" customWidth="1"/>
    <col min="15899" max="15900" width="0" style="1" hidden="1" customWidth="1"/>
    <col min="15901" max="15901" width="12.77734375" style="1" customWidth="1"/>
    <col min="15902" max="15902" width="17.88671875" style="1" customWidth="1"/>
    <col min="15903" max="15903" width="11.77734375" style="1" customWidth="1"/>
    <col min="15904" max="15904" width="12" style="1" customWidth="1"/>
    <col min="15905" max="16128" width="27.5546875" style="1"/>
    <col min="16129" max="16129" width="19.44140625" style="1" customWidth="1"/>
    <col min="16130" max="16131" width="12.77734375" style="1" customWidth="1"/>
    <col min="16132" max="16132" width="13" style="1" customWidth="1"/>
    <col min="16133" max="16134" width="12.77734375" style="1" customWidth="1"/>
    <col min="16135" max="16137" width="0" style="1" hidden="1" customWidth="1"/>
    <col min="16138" max="16146" width="12.77734375" style="1" customWidth="1"/>
    <col min="16147" max="16147" width="0" style="1" hidden="1" customWidth="1"/>
    <col min="16148" max="16151" width="12.77734375" style="1" customWidth="1"/>
    <col min="16152" max="16152" width="1.77734375" style="1" customWidth="1"/>
    <col min="16153" max="16153" width="12.77734375" style="1" customWidth="1"/>
    <col min="16154" max="16154" width="1.77734375" style="1" customWidth="1"/>
    <col min="16155" max="16156" width="0" style="1" hidden="1" customWidth="1"/>
    <col min="16157" max="16157" width="12.77734375" style="1" customWidth="1"/>
    <col min="16158" max="16158" width="17.88671875" style="1" customWidth="1"/>
    <col min="16159" max="16159" width="11.77734375" style="1" customWidth="1"/>
    <col min="16160" max="16160" width="12" style="1" customWidth="1"/>
    <col min="16161" max="16384" width="27.5546875" style="1"/>
  </cols>
  <sheetData>
    <row r="1" spans="1:52" ht="36.75" customHeight="1" x14ac:dyDescent="0.25">
      <c r="A1" s="65"/>
      <c r="B1" s="50"/>
      <c r="C1" s="64"/>
      <c r="D1" s="50"/>
      <c r="E1" s="50"/>
      <c r="F1" s="50"/>
      <c r="G1" s="50"/>
      <c r="H1" s="50"/>
      <c r="I1" s="50"/>
      <c r="J1" s="50"/>
      <c r="K1" s="50"/>
      <c r="M1" s="63"/>
      <c r="O1" s="50"/>
      <c r="P1" s="50"/>
      <c r="Q1" s="50"/>
      <c r="R1" s="50"/>
      <c r="S1" s="50"/>
      <c r="T1" s="50"/>
      <c r="U1" s="50"/>
      <c r="V1" s="50"/>
      <c r="W1" s="62" t="s">
        <v>95</v>
      </c>
      <c r="Y1" s="61"/>
      <c r="AA1" s="61"/>
      <c r="AC1" s="61"/>
    </row>
    <row r="2" spans="1:52" s="57" customFormat="1" ht="18" customHeight="1" x14ac:dyDescent="0.2">
      <c r="A2" s="60"/>
      <c r="B2" s="27"/>
      <c r="C2" s="27"/>
      <c r="D2" s="28"/>
      <c r="E2" s="27"/>
      <c r="F2" s="27"/>
      <c r="G2" s="27"/>
      <c r="H2" s="27"/>
      <c r="I2" s="27"/>
      <c r="J2" s="27"/>
      <c r="K2" s="27"/>
      <c r="M2" s="59"/>
      <c r="N2" s="58"/>
      <c r="O2" s="27"/>
      <c r="P2" s="27"/>
      <c r="Q2" s="27"/>
      <c r="R2" s="27"/>
      <c r="S2" s="27"/>
      <c r="T2" s="27"/>
      <c r="U2" s="27"/>
      <c r="V2" s="27"/>
      <c r="W2" s="5"/>
      <c r="Y2" s="5"/>
      <c r="AA2" s="5"/>
      <c r="AC2" s="5"/>
    </row>
    <row r="3" spans="1:52" ht="21" customHeight="1" x14ac:dyDescent="0.2">
      <c r="A3" s="56"/>
      <c r="B3" s="50"/>
      <c r="C3" s="50"/>
      <c r="D3" s="56"/>
      <c r="E3" s="50"/>
      <c r="F3" s="51"/>
      <c r="G3" s="50"/>
      <c r="H3" s="50"/>
      <c r="I3" s="51"/>
      <c r="J3" s="50"/>
      <c r="K3" s="50"/>
      <c r="M3" s="55"/>
      <c r="N3" s="54"/>
      <c r="O3" s="50"/>
      <c r="P3" s="50"/>
      <c r="Q3" s="50"/>
      <c r="R3" s="50"/>
      <c r="S3" s="50"/>
      <c r="T3" s="50"/>
      <c r="U3" s="50"/>
      <c r="V3" s="50"/>
      <c r="W3" s="5"/>
      <c r="Y3" s="5"/>
      <c r="AA3" s="5"/>
      <c r="AC3" s="5"/>
    </row>
    <row r="4" spans="1:52" ht="20.100000000000001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2"/>
      <c r="X4" s="8"/>
      <c r="Y4" s="52"/>
      <c r="Z4" s="8"/>
      <c r="AA4" s="52"/>
      <c r="AB4" s="8"/>
      <c r="AC4" s="52"/>
    </row>
    <row r="5" spans="1:52" ht="15" customHeight="1" x14ac:dyDescent="0.2">
      <c r="A5" s="50"/>
      <c r="B5" s="50"/>
      <c r="C5" s="50"/>
      <c r="D5" s="50"/>
      <c r="E5" s="51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49"/>
      <c r="Y5" s="48"/>
      <c r="AA5" s="48"/>
      <c r="AC5" s="48"/>
    </row>
    <row r="6" spans="1:52" ht="15.95" customHeight="1" x14ac:dyDescent="0.25">
      <c r="A6" s="90"/>
      <c r="B6" s="90" t="s">
        <v>94</v>
      </c>
      <c r="C6" s="90" t="s">
        <v>99</v>
      </c>
      <c r="D6" s="90"/>
      <c r="E6" s="90" t="s">
        <v>93</v>
      </c>
      <c r="F6" s="90"/>
      <c r="G6" s="182"/>
      <c r="H6" s="183"/>
      <c r="I6" s="183"/>
      <c r="J6" s="105" t="s">
        <v>92</v>
      </c>
      <c r="K6" s="104"/>
      <c r="L6" s="90" t="s">
        <v>91</v>
      </c>
      <c r="M6" s="103" t="s">
        <v>90</v>
      </c>
      <c r="N6" s="96" t="s">
        <v>89</v>
      </c>
      <c r="O6" s="95"/>
      <c r="P6" s="95"/>
      <c r="Q6" s="94"/>
      <c r="R6" s="174" t="s">
        <v>88</v>
      </c>
      <c r="S6" s="175"/>
      <c r="T6" s="176"/>
      <c r="U6" s="90" t="s">
        <v>87</v>
      </c>
      <c r="V6" s="102" t="s">
        <v>86</v>
      </c>
      <c r="W6" s="101" t="s">
        <v>73</v>
      </c>
      <c r="X6" s="82"/>
      <c r="Y6" s="100" t="s">
        <v>85</v>
      </c>
      <c r="Z6" s="2"/>
      <c r="AA6" s="106"/>
      <c r="AB6" s="2"/>
      <c r="AC6" s="10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83" t="s">
        <v>22</v>
      </c>
      <c r="B7" s="83" t="s">
        <v>84</v>
      </c>
      <c r="C7" s="83" t="s">
        <v>98</v>
      </c>
      <c r="D7" s="83" t="s">
        <v>82</v>
      </c>
      <c r="E7" s="83" t="s">
        <v>83</v>
      </c>
      <c r="F7" s="83" t="s">
        <v>82</v>
      </c>
      <c r="G7" s="184"/>
      <c r="H7" s="184"/>
      <c r="I7" s="184"/>
      <c r="J7" s="99" t="s">
        <v>81</v>
      </c>
      <c r="K7" s="98"/>
      <c r="L7" s="83" t="s">
        <v>80</v>
      </c>
      <c r="M7" s="97" t="s">
        <v>70</v>
      </c>
      <c r="N7" s="96" t="s">
        <v>79</v>
      </c>
      <c r="O7" s="95"/>
      <c r="P7" s="94"/>
      <c r="Q7" s="90" t="s">
        <v>78</v>
      </c>
      <c r="R7" s="177" t="s">
        <v>100</v>
      </c>
      <c r="S7" s="178"/>
      <c r="T7" s="179"/>
      <c r="U7" s="83" t="s">
        <v>77</v>
      </c>
      <c r="V7" s="84" t="s">
        <v>76</v>
      </c>
      <c r="W7" s="83" t="s">
        <v>75</v>
      </c>
      <c r="X7" s="82"/>
      <c r="Y7" s="81" t="s">
        <v>74</v>
      </c>
      <c r="Z7" s="2"/>
      <c r="AA7" s="107"/>
      <c r="AB7" s="2"/>
      <c r="AC7" s="81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83"/>
      <c r="B8" s="83" t="s">
        <v>72</v>
      </c>
      <c r="C8" s="83" t="s">
        <v>72</v>
      </c>
      <c r="D8" s="83"/>
      <c r="E8" s="83" t="s">
        <v>71</v>
      </c>
      <c r="F8" s="83"/>
      <c r="G8" s="93"/>
      <c r="H8" s="92"/>
      <c r="I8" s="91"/>
      <c r="J8" s="90" t="s">
        <v>71</v>
      </c>
      <c r="K8" s="90" t="s">
        <v>70</v>
      </c>
      <c r="L8" s="83" t="s">
        <v>69</v>
      </c>
      <c r="M8" s="83" t="s">
        <v>68</v>
      </c>
      <c r="N8" s="84" t="s">
        <v>67</v>
      </c>
      <c r="O8" s="90" t="s">
        <v>66</v>
      </c>
      <c r="P8" s="185" t="s">
        <v>63</v>
      </c>
      <c r="Q8" s="83" t="s">
        <v>65</v>
      </c>
      <c r="R8" s="90" t="s">
        <v>64</v>
      </c>
      <c r="S8" s="89"/>
      <c r="T8" s="180" t="s">
        <v>63</v>
      </c>
      <c r="U8" s="83" t="s">
        <v>62</v>
      </c>
      <c r="V8" s="84" t="s">
        <v>61</v>
      </c>
      <c r="W8" s="83" t="s">
        <v>60</v>
      </c>
      <c r="X8" s="82"/>
      <c r="Y8" s="81" t="s">
        <v>59</v>
      </c>
      <c r="Z8" s="2"/>
      <c r="AA8" s="107"/>
      <c r="AB8" s="2"/>
      <c r="AC8" s="81" t="s">
        <v>58</v>
      </c>
      <c r="AD8" s="24"/>
      <c r="AE8" s="24"/>
      <c r="AF8" s="24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88"/>
      <c r="B9" s="83"/>
      <c r="C9" s="83"/>
      <c r="D9" s="83"/>
      <c r="E9" s="83" t="s">
        <v>57</v>
      </c>
      <c r="F9" s="88"/>
      <c r="G9" s="87"/>
      <c r="H9" s="86"/>
      <c r="I9" s="85"/>
      <c r="J9" s="83" t="s">
        <v>56</v>
      </c>
      <c r="K9" s="83" t="s">
        <v>55</v>
      </c>
      <c r="L9" s="83" t="s">
        <v>54</v>
      </c>
      <c r="M9" s="83" t="s">
        <v>53</v>
      </c>
      <c r="N9" s="84" t="s">
        <v>52</v>
      </c>
      <c r="O9" s="83" t="s">
        <v>51</v>
      </c>
      <c r="P9" s="186"/>
      <c r="Q9" s="83"/>
      <c r="R9" s="83" t="s">
        <v>50</v>
      </c>
      <c r="S9" s="84"/>
      <c r="T9" s="181"/>
      <c r="U9" s="83" t="s">
        <v>49</v>
      </c>
      <c r="V9" s="84" t="s">
        <v>48</v>
      </c>
      <c r="W9" s="83" t="s">
        <v>47</v>
      </c>
      <c r="X9" s="82"/>
      <c r="Y9" s="81" t="s">
        <v>46</v>
      </c>
      <c r="Z9" s="2"/>
      <c r="AA9" s="108"/>
      <c r="AB9" s="2"/>
      <c r="AC9" s="81"/>
      <c r="AD9" s="24"/>
      <c r="AE9" s="24"/>
      <c r="AF9" s="24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4" t="s">
        <v>45</v>
      </c>
      <c r="B10" s="40">
        <v>866688.84149999998</v>
      </c>
      <c r="C10" s="40">
        <v>0</v>
      </c>
      <c r="D10" s="76">
        <f>B10+C10</f>
        <v>866688.84149999998</v>
      </c>
      <c r="E10" s="40">
        <v>35.008399999999995</v>
      </c>
      <c r="F10" s="76">
        <f>D10+E10</f>
        <v>866723.84990000003</v>
      </c>
      <c r="G10" s="40">
        <v>0</v>
      </c>
      <c r="H10" s="40">
        <v>0</v>
      </c>
      <c r="I10" s="40">
        <v>0</v>
      </c>
      <c r="J10" s="40">
        <v>7758.1889000000001</v>
      </c>
      <c r="K10" s="40">
        <v>1846.998</v>
      </c>
      <c r="L10" s="40">
        <v>0</v>
      </c>
      <c r="M10" s="40">
        <v>13999.742199999999</v>
      </c>
      <c r="N10" s="40">
        <v>2056.4866000000002</v>
      </c>
      <c r="O10" s="40">
        <v>4232.1670999999997</v>
      </c>
      <c r="P10" s="40">
        <v>149.78904740000002</v>
      </c>
      <c r="Q10" s="40">
        <v>6628.4624999999996</v>
      </c>
      <c r="R10" s="40">
        <v>124.44429463948171</v>
      </c>
      <c r="S10" s="40">
        <v>0</v>
      </c>
      <c r="T10" s="40">
        <v>89.767231873086672</v>
      </c>
      <c r="U10" s="40">
        <v>0</v>
      </c>
      <c r="V10" s="40">
        <v>2719.2284</v>
      </c>
      <c r="W10" s="76">
        <f t="shared" ref="W10:W32" si="0">SUM(F10:V10)</f>
        <v>906329.12417391257</v>
      </c>
      <c r="X10" s="36"/>
      <c r="Y10" s="42">
        <v>104762.17878</v>
      </c>
      <c r="Z10" s="38"/>
      <c r="AA10" s="109">
        <v>0</v>
      </c>
      <c r="AB10" s="36"/>
      <c r="AC10" s="76">
        <f>+W10+Y10+AA10</f>
        <v>1011091.3029539125</v>
      </c>
      <c r="AD10" s="29"/>
      <c r="AE10" s="25"/>
      <c r="AF10" s="113"/>
      <c r="AG10" s="129"/>
      <c r="AH10" s="130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4" t="s">
        <v>44</v>
      </c>
      <c r="B11" s="40">
        <v>108704.3867</v>
      </c>
      <c r="C11" s="40">
        <v>0</v>
      </c>
      <c r="D11" s="76">
        <f t="shared" ref="D11:D32" si="1">B11+C11</f>
        <v>108704.3867</v>
      </c>
      <c r="E11" s="40">
        <v>1.7832999999999999</v>
      </c>
      <c r="F11" s="76">
        <f t="shared" ref="F11:F32" si="2">D11+E11</f>
        <v>108706.17</v>
      </c>
      <c r="G11" s="40">
        <v>0</v>
      </c>
      <c r="H11" s="40">
        <v>0</v>
      </c>
      <c r="I11" s="40">
        <v>0</v>
      </c>
      <c r="J11" s="40">
        <v>973.07030000000009</v>
      </c>
      <c r="K11" s="40">
        <v>0</v>
      </c>
      <c r="L11" s="40">
        <v>0</v>
      </c>
      <c r="M11" s="40">
        <v>0</v>
      </c>
      <c r="N11" s="40">
        <v>257.93860000000001</v>
      </c>
      <c r="O11" s="40">
        <v>443.86440000000005</v>
      </c>
      <c r="P11" s="40">
        <v>225.75387858000002</v>
      </c>
      <c r="Q11" s="40">
        <v>959.98419999999999</v>
      </c>
      <c r="R11" s="40">
        <v>189.68170154157454</v>
      </c>
      <c r="S11" s="40">
        <v>0</v>
      </c>
      <c r="T11" s="40">
        <v>135.2922734802973</v>
      </c>
      <c r="U11" s="40">
        <v>2.2000000000000002</v>
      </c>
      <c r="V11" s="40">
        <v>341.0643</v>
      </c>
      <c r="W11" s="76">
        <f t="shared" si="0"/>
        <v>112235.01965360188</v>
      </c>
      <c r="X11" s="36"/>
      <c r="Y11" s="42">
        <v>576.85680000000002</v>
      </c>
      <c r="Z11" s="38"/>
      <c r="AA11" s="43">
        <v>0</v>
      </c>
      <c r="AB11" s="36"/>
      <c r="AC11" s="76">
        <f t="shared" ref="AC11:AC38" si="3">+W11+Y11+AA11</f>
        <v>112811.87645360187</v>
      </c>
      <c r="AD11" s="29"/>
      <c r="AE11" s="25"/>
      <c r="AF11" s="113"/>
      <c r="AG11" s="129"/>
      <c r="AH11" s="130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4" t="s">
        <v>43</v>
      </c>
      <c r="B12" s="40">
        <v>350438.61719999998</v>
      </c>
      <c r="C12" s="40">
        <v>0</v>
      </c>
      <c r="D12" s="76">
        <f t="shared" si="1"/>
        <v>350438.61719999998</v>
      </c>
      <c r="E12" s="40">
        <v>10.441700000000001</v>
      </c>
      <c r="F12" s="76">
        <f>D12+E12</f>
        <v>350449.0589</v>
      </c>
      <c r="G12" s="40">
        <v>0</v>
      </c>
      <c r="H12" s="40">
        <v>0</v>
      </c>
      <c r="I12" s="40">
        <v>0</v>
      </c>
      <c r="J12" s="40">
        <v>3136.9609</v>
      </c>
      <c r="K12" s="40">
        <v>630.7577</v>
      </c>
      <c r="L12" s="40">
        <v>0</v>
      </c>
      <c r="M12" s="40">
        <v>4780.9719999999998</v>
      </c>
      <c r="N12" s="40">
        <v>831.52890000000002</v>
      </c>
      <c r="O12" s="40">
        <v>2320.8807999999999</v>
      </c>
      <c r="P12" s="40">
        <v>149.78904740000002</v>
      </c>
      <c r="Q12" s="40">
        <v>2582.8147000000004</v>
      </c>
      <c r="R12" s="40">
        <v>116.79563767963104</v>
      </c>
      <c r="S12" s="40">
        <v>0</v>
      </c>
      <c r="T12" s="40">
        <v>89.767231873086672</v>
      </c>
      <c r="U12" s="40">
        <v>0.5</v>
      </c>
      <c r="V12" s="40">
        <v>1099.5048999999999</v>
      </c>
      <c r="W12" s="76">
        <f t="shared" si="0"/>
        <v>366189.33071695268</v>
      </c>
      <c r="X12" s="36"/>
      <c r="Y12" s="42">
        <v>3365.3199599999998</v>
      </c>
      <c r="Z12" s="38"/>
      <c r="AA12" s="43">
        <v>0</v>
      </c>
      <c r="AB12" s="36"/>
      <c r="AC12" s="76">
        <f t="shared" si="3"/>
        <v>369554.65067695267</v>
      </c>
      <c r="AD12" s="29"/>
      <c r="AE12" s="25"/>
      <c r="AF12" s="113"/>
      <c r="AG12" s="129"/>
      <c r="AH12" s="130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4" t="s">
        <v>42</v>
      </c>
      <c r="B13" s="40">
        <v>146712.9135</v>
      </c>
      <c r="C13" s="40">
        <v>0</v>
      </c>
      <c r="D13" s="76">
        <f t="shared" si="1"/>
        <v>146712.9135</v>
      </c>
      <c r="E13" s="40">
        <v>3.2166999999999999</v>
      </c>
      <c r="F13" s="76">
        <f t="shared" si="2"/>
        <v>146716.13019999999</v>
      </c>
      <c r="G13" s="40">
        <v>0</v>
      </c>
      <c r="H13" s="40">
        <v>0</v>
      </c>
      <c r="I13" s="40">
        <v>0</v>
      </c>
      <c r="J13" s="40">
        <v>1313.3046999999999</v>
      </c>
      <c r="K13" s="40">
        <v>201.68710000000002</v>
      </c>
      <c r="L13" s="40">
        <v>0</v>
      </c>
      <c r="M13" s="40">
        <v>1528.7333000000001</v>
      </c>
      <c r="N13" s="40">
        <v>348.12349999999998</v>
      </c>
      <c r="O13" s="40">
        <v>565.77599999999995</v>
      </c>
      <c r="P13" s="40">
        <v>189.63213478</v>
      </c>
      <c r="Q13" s="40">
        <v>2262.8200000000002</v>
      </c>
      <c r="R13" s="40">
        <v>163.21451580454345</v>
      </c>
      <c r="S13" s="40">
        <v>0</v>
      </c>
      <c r="T13" s="40">
        <v>113.64483657927094</v>
      </c>
      <c r="U13" s="40">
        <v>1.5</v>
      </c>
      <c r="V13" s="40">
        <v>460.31290000000001</v>
      </c>
      <c r="W13" s="76">
        <f t="shared" si="0"/>
        <v>153864.87918716381</v>
      </c>
      <c r="X13" s="36"/>
      <c r="Y13" s="42">
        <v>4105.3515600000001</v>
      </c>
      <c r="Z13" s="38"/>
      <c r="AA13" s="43">
        <v>0</v>
      </c>
      <c r="AB13" s="36"/>
      <c r="AC13" s="76">
        <f t="shared" si="3"/>
        <v>157970.23074716382</v>
      </c>
      <c r="AD13" s="29"/>
      <c r="AE13" s="25"/>
      <c r="AF13" s="113"/>
      <c r="AG13" s="129"/>
      <c r="AH13" s="130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4" t="s">
        <v>41</v>
      </c>
      <c r="B14" s="40">
        <v>196884.16890000002</v>
      </c>
      <c r="C14" s="40">
        <v>0</v>
      </c>
      <c r="D14" s="76">
        <f t="shared" si="1"/>
        <v>196884.16890000002</v>
      </c>
      <c r="E14" s="40">
        <v>2.8</v>
      </c>
      <c r="F14" s="76">
        <f t="shared" si="2"/>
        <v>196886.96890000001</v>
      </c>
      <c r="G14" s="40">
        <v>0</v>
      </c>
      <c r="H14" s="40">
        <v>0</v>
      </c>
      <c r="I14" s="40">
        <v>0</v>
      </c>
      <c r="J14" s="40">
        <v>1762.414</v>
      </c>
      <c r="K14" s="40">
        <v>158.56029999999998</v>
      </c>
      <c r="L14" s="40">
        <v>0</v>
      </c>
      <c r="M14" s="40">
        <v>1201.8440000000001</v>
      </c>
      <c r="N14" s="40">
        <v>467.17419999999998</v>
      </c>
      <c r="O14" s="40">
        <v>586.30419999999992</v>
      </c>
      <c r="P14" s="40">
        <v>201.40573319000001</v>
      </c>
      <c r="Q14" s="40">
        <v>2102.8226</v>
      </c>
      <c r="R14" s="40">
        <v>171.19329479778642</v>
      </c>
      <c r="S14" s="40">
        <v>0</v>
      </c>
      <c r="T14" s="40">
        <v>120.70064845479655</v>
      </c>
      <c r="U14" s="40">
        <v>0.5</v>
      </c>
      <c r="V14" s="40">
        <v>617.73</v>
      </c>
      <c r="W14" s="76">
        <f t="shared" si="0"/>
        <v>204277.61787644267</v>
      </c>
      <c r="X14" s="36"/>
      <c r="Y14" s="42">
        <v>5008.7911199999999</v>
      </c>
      <c r="Z14" s="38"/>
      <c r="AA14" s="43">
        <v>0</v>
      </c>
      <c r="AB14" s="36"/>
      <c r="AC14" s="76">
        <f t="shared" si="3"/>
        <v>209286.40899644268</v>
      </c>
      <c r="AD14" s="29"/>
      <c r="AE14" s="25"/>
      <c r="AF14" s="113"/>
      <c r="AG14" s="129"/>
      <c r="AH14" s="130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4" t="s">
        <v>40</v>
      </c>
      <c r="B15" s="40">
        <v>62416.314899999998</v>
      </c>
      <c r="C15" s="40">
        <v>0</v>
      </c>
      <c r="D15" s="76">
        <f t="shared" si="1"/>
        <v>62416.314899999998</v>
      </c>
      <c r="E15" s="40">
        <v>2.0167000000000002</v>
      </c>
      <c r="F15" s="76">
        <f t="shared" si="2"/>
        <v>62418.331599999998</v>
      </c>
      <c r="G15" s="40">
        <v>0</v>
      </c>
      <c r="H15" s="40">
        <v>0</v>
      </c>
      <c r="I15" s="40">
        <v>0</v>
      </c>
      <c r="J15" s="40">
        <v>558.72130000000004</v>
      </c>
      <c r="K15" s="40">
        <v>62.025800000000004</v>
      </c>
      <c r="L15" s="40">
        <v>0</v>
      </c>
      <c r="M15" s="40">
        <v>470.1388</v>
      </c>
      <c r="N15" s="40">
        <v>148.10599999999999</v>
      </c>
      <c r="O15" s="40">
        <v>498.48690000000005</v>
      </c>
      <c r="P15" s="40">
        <v>211.17048</v>
      </c>
      <c r="Q15" s="40">
        <v>1462.8331000000001</v>
      </c>
      <c r="R15" s="40">
        <v>204.73373877638394</v>
      </c>
      <c r="S15" s="40">
        <v>0</v>
      </c>
      <c r="T15" s="40">
        <v>126.5525735790369</v>
      </c>
      <c r="U15" s="40">
        <v>3</v>
      </c>
      <c r="V15" s="40">
        <v>195.83600000000001</v>
      </c>
      <c r="W15" s="76">
        <f t="shared" si="0"/>
        <v>66359.936292355429</v>
      </c>
      <c r="X15" s="36"/>
      <c r="Y15" s="42">
        <v>953.98043999999993</v>
      </c>
      <c r="Z15" s="38"/>
      <c r="AA15" s="43">
        <v>0</v>
      </c>
      <c r="AB15" s="36"/>
      <c r="AC15" s="76">
        <f t="shared" si="3"/>
        <v>67313.916732355428</v>
      </c>
      <c r="AD15" s="29"/>
      <c r="AE15" s="25"/>
      <c r="AF15" s="113"/>
      <c r="AG15" s="129"/>
      <c r="AH15" s="130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4" t="s">
        <v>39</v>
      </c>
      <c r="B16" s="40">
        <v>192703.2309</v>
      </c>
      <c r="C16" s="40">
        <v>0</v>
      </c>
      <c r="D16" s="76">
        <f t="shared" si="1"/>
        <v>192703.2309</v>
      </c>
      <c r="E16" s="40">
        <v>5.6249000000000002</v>
      </c>
      <c r="F16" s="76">
        <f t="shared" si="2"/>
        <v>192708.85579999999</v>
      </c>
      <c r="G16" s="40">
        <v>0</v>
      </c>
      <c r="H16" s="40">
        <v>0</v>
      </c>
      <c r="I16" s="40">
        <v>0</v>
      </c>
      <c r="J16" s="40">
        <v>1724.9882</v>
      </c>
      <c r="K16" s="40">
        <v>273.73500000000001</v>
      </c>
      <c r="L16" s="40">
        <v>0</v>
      </c>
      <c r="M16" s="40">
        <v>2074.8367000000003</v>
      </c>
      <c r="N16" s="40">
        <v>457.24619999999999</v>
      </c>
      <c r="O16" s="40">
        <v>773.8098</v>
      </c>
      <c r="P16" s="40">
        <v>173.32933203999997</v>
      </c>
      <c r="Q16" s="40">
        <v>1782.8279</v>
      </c>
      <c r="R16" s="40">
        <v>163.25574641935515</v>
      </c>
      <c r="S16" s="40">
        <v>0</v>
      </c>
      <c r="T16" s="40">
        <v>103.87471320006917</v>
      </c>
      <c r="U16" s="40">
        <v>1.8</v>
      </c>
      <c r="V16" s="40">
        <v>604.60249999999996</v>
      </c>
      <c r="W16" s="76">
        <f t="shared" si="0"/>
        <v>200843.1618916594</v>
      </c>
      <c r="X16" s="36"/>
      <c r="Y16" s="42">
        <v>2314.9654</v>
      </c>
      <c r="Z16" s="38"/>
      <c r="AA16" s="43">
        <v>0</v>
      </c>
      <c r="AB16" s="36"/>
      <c r="AC16" s="76">
        <f t="shared" si="3"/>
        <v>203158.12729165939</v>
      </c>
      <c r="AD16" s="29"/>
      <c r="AE16" s="25"/>
      <c r="AF16" s="113"/>
      <c r="AG16" s="129"/>
      <c r="AH16" s="130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4" t="s">
        <v>38</v>
      </c>
      <c r="B17" s="40">
        <v>143672.23130000001</v>
      </c>
      <c r="C17" s="40">
        <v>0</v>
      </c>
      <c r="D17" s="76">
        <f t="shared" si="1"/>
        <v>143672.23130000001</v>
      </c>
      <c r="E17" s="40">
        <v>1.7251000000000001</v>
      </c>
      <c r="F17" s="76">
        <f t="shared" si="2"/>
        <v>143673.95640000002</v>
      </c>
      <c r="G17" s="40">
        <v>0</v>
      </c>
      <c r="H17" s="40">
        <v>0</v>
      </c>
      <c r="I17" s="40">
        <v>0</v>
      </c>
      <c r="J17" s="40">
        <v>1286.0858999999998</v>
      </c>
      <c r="K17" s="40">
        <v>73.860500000000002</v>
      </c>
      <c r="L17" s="40">
        <v>0</v>
      </c>
      <c r="M17" s="40">
        <v>559.8424</v>
      </c>
      <c r="N17" s="40">
        <v>340.9117</v>
      </c>
      <c r="O17" s="40">
        <v>402.61009999999999</v>
      </c>
      <c r="P17" s="40">
        <v>232.73474589</v>
      </c>
      <c r="Q17" s="40">
        <v>1828.5413999999998</v>
      </c>
      <c r="R17" s="40">
        <v>176.83974098182821</v>
      </c>
      <c r="S17" s="40">
        <v>0</v>
      </c>
      <c r="T17" s="40">
        <v>139.47584460802284</v>
      </c>
      <c r="U17" s="40">
        <v>2.2000000000000002</v>
      </c>
      <c r="V17" s="40">
        <v>450.77699999999999</v>
      </c>
      <c r="W17" s="76">
        <f t="shared" si="0"/>
        <v>149167.83573147986</v>
      </c>
      <c r="X17" s="36"/>
      <c r="Y17" s="42">
        <v>2470.5517200000004</v>
      </c>
      <c r="Z17" s="38"/>
      <c r="AA17" s="43">
        <v>0</v>
      </c>
      <c r="AB17" s="36"/>
      <c r="AC17" s="76">
        <f t="shared" si="3"/>
        <v>151638.38745147985</v>
      </c>
      <c r="AD17" s="29"/>
      <c r="AE17" s="25"/>
      <c r="AF17" s="113"/>
      <c r="AG17" s="129"/>
      <c r="AH17" s="130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4" t="s">
        <v>37</v>
      </c>
      <c r="B18" s="40">
        <v>112125.1541</v>
      </c>
      <c r="C18" s="40">
        <v>0</v>
      </c>
      <c r="D18" s="76">
        <f t="shared" si="1"/>
        <v>112125.1541</v>
      </c>
      <c r="E18" s="40">
        <v>2.7749999999999999</v>
      </c>
      <c r="F18" s="76">
        <f t="shared" si="2"/>
        <v>112127.92909999999</v>
      </c>
      <c r="G18" s="40">
        <v>0</v>
      </c>
      <c r="H18" s="40">
        <v>0</v>
      </c>
      <c r="I18" s="40">
        <v>0</v>
      </c>
      <c r="J18" s="40">
        <v>1003.6914</v>
      </c>
      <c r="K18" s="40">
        <v>0</v>
      </c>
      <c r="L18" s="40">
        <v>0</v>
      </c>
      <c r="M18" s="40">
        <v>0</v>
      </c>
      <c r="N18" s="40">
        <v>266.04950000000002</v>
      </c>
      <c r="O18" s="40">
        <v>411.99770000000001</v>
      </c>
      <c r="P18" s="40">
        <v>187.80861593999998</v>
      </c>
      <c r="Q18" s="40">
        <v>1371.4059999999999</v>
      </c>
      <c r="R18" s="40">
        <v>180.71268280213548</v>
      </c>
      <c r="S18" s="40">
        <v>0</v>
      </c>
      <c r="T18" s="40">
        <v>112.55201811417976</v>
      </c>
      <c r="U18" s="40">
        <v>2.2000000000000002</v>
      </c>
      <c r="V18" s="40">
        <v>351.78899999999999</v>
      </c>
      <c r="W18" s="76">
        <f t="shared" si="0"/>
        <v>116016.1360168563</v>
      </c>
      <c r="X18" s="36"/>
      <c r="Y18" s="42">
        <v>2389.2157000000002</v>
      </c>
      <c r="Z18" s="38"/>
      <c r="AA18" s="43">
        <v>0</v>
      </c>
      <c r="AB18" s="36"/>
      <c r="AC18" s="76">
        <f t="shared" si="3"/>
        <v>118405.3517168563</v>
      </c>
      <c r="AD18" s="29"/>
      <c r="AE18" s="25"/>
      <c r="AF18" s="113"/>
      <c r="AG18" s="129"/>
      <c r="AH18" s="130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4" t="s">
        <v>36</v>
      </c>
      <c r="B19" s="40">
        <v>75561.377500000002</v>
      </c>
      <c r="C19" s="40">
        <v>0</v>
      </c>
      <c r="D19" s="76">
        <f t="shared" si="1"/>
        <v>75561.377500000002</v>
      </c>
      <c r="E19" s="40">
        <v>1.6</v>
      </c>
      <c r="F19" s="76">
        <f t="shared" si="2"/>
        <v>75562.977500000008</v>
      </c>
      <c r="G19" s="40">
        <v>0</v>
      </c>
      <c r="H19" s="40">
        <v>0</v>
      </c>
      <c r="I19" s="40">
        <v>0</v>
      </c>
      <c r="J19" s="40">
        <v>676.3066</v>
      </c>
      <c r="K19" s="40">
        <v>54.466900000000003</v>
      </c>
      <c r="L19" s="40">
        <v>6.0999999999999998E-7</v>
      </c>
      <c r="M19" s="40">
        <v>412.93009999999998</v>
      </c>
      <c r="N19" s="40">
        <v>179.27079999999998</v>
      </c>
      <c r="O19" s="40">
        <v>519.33859999999993</v>
      </c>
      <c r="P19" s="40">
        <v>166.72172232</v>
      </c>
      <c r="Q19" s="40">
        <v>931.97829999999999</v>
      </c>
      <c r="R19" s="40">
        <v>225.0279354941288</v>
      </c>
      <c r="S19" s="40">
        <v>0</v>
      </c>
      <c r="T19" s="40">
        <v>99.914831990251201</v>
      </c>
      <c r="U19" s="40">
        <v>2.5</v>
      </c>
      <c r="V19" s="40">
        <v>237.04420000000002</v>
      </c>
      <c r="W19" s="76">
        <f t="shared" si="0"/>
        <v>79068.477490414385</v>
      </c>
      <c r="X19" s="36"/>
      <c r="Y19" s="42">
        <v>0</v>
      </c>
      <c r="Z19" s="38"/>
      <c r="AA19" s="43">
        <v>0</v>
      </c>
      <c r="AB19" s="36"/>
      <c r="AC19" s="76">
        <f t="shared" si="3"/>
        <v>79068.477490414385</v>
      </c>
      <c r="AD19" s="29"/>
      <c r="AE19" s="25"/>
      <c r="AF19" s="113"/>
      <c r="AG19" s="129"/>
      <c r="AH19" s="130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4" t="s">
        <v>35</v>
      </c>
      <c r="B20" s="40">
        <v>81718.332599999994</v>
      </c>
      <c r="C20" s="40">
        <v>0</v>
      </c>
      <c r="D20" s="76">
        <f t="shared" si="1"/>
        <v>81718.332599999994</v>
      </c>
      <c r="E20" s="40">
        <v>1.6916</v>
      </c>
      <c r="F20" s="76">
        <f t="shared" si="2"/>
        <v>81720.0242</v>
      </c>
      <c r="G20" s="40">
        <v>0</v>
      </c>
      <c r="H20" s="40">
        <v>0</v>
      </c>
      <c r="I20" s="40">
        <v>0</v>
      </c>
      <c r="J20" s="40">
        <v>731.50390000000004</v>
      </c>
      <c r="K20" s="40">
        <v>0</v>
      </c>
      <c r="L20" s="40">
        <v>0</v>
      </c>
      <c r="M20" s="40">
        <v>0</v>
      </c>
      <c r="N20" s="40">
        <v>193.90350000000001</v>
      </c>
      <c r="O20" s="40">
        <v>402.6069</v>
      </c>
      <c r="P20" s="40">
        <v>219.65949805000002</v>
      </c>
      <c r="Q20" s="40">
        <v>914.27069999999992</v>
      </c>
      <c r="R20" s="40">
        <v>206.82318510080543</v>
      </c>
      <c r="S20" s="40">
        <v>0</v>
      </c>
      <c r="T20" s="40">
        <v>131.63996590993978</v>
      </c>
      <c r="U20" s="40">
        <v>2.2000000000000002</v>
      </c>
      <c r="V20" s="40">
        <v>256.39260000000002</v>
      </c>
      <c r="W20" s="76">
        <f t="shared" si="0"/>
        <v>84779.024449060729</v>
      </c>
      <c r="X20" s="36"/>
      <c r="Y20" s="42">
        <v>748.42807999999991</v>
      </c>
      <c r="Z20" s="38"/>
      <c r="AA20" s="43">
        <v>0</v>
      </c>
      <c r="AB20" s="36"/>
      <c r="AC20" s="76">
        <f t="shared" si="3"/>
        <v>85527.452529060727</v>
      </c>
      <c r="AD20" s="29"/>
      <c r="AE20" s="25"/>
      <c r="AF20" s="113"/>
      <c r="AG20" s="129"/>
      <c r="AH20" s="130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4" t="s">
        <v>34</v>
      </c>
      <c r="B21" s="40">
        <v>164576.92110000001</v>
      </c>
      <c r="C21" s="40">
        <v>0</v>
      </c>
      <c r="D21" s="76">
        <f t="shared" si="1"/>
        <v>164576.92110000001</v>
      </c>
      <c r="E21" s="40">
        <v>5.1416000000000004</v>
      </c>
      <c r="F21" s="76">
        <f t="shared" si="2"/>
        <v>164582.06270000001</v>
      </c>
      <c r="G21" s="40">
        <v>0</v>
      </c>
      <c r="H21" s="40">
        <v>0</v>
      </c>
      <c r="I21" s="40">
        <v>0</v>
      </c>
      <c r="J21" s="40">
        <v>1473.2148</v>
      </c>
      <c r="K21" s="40">
        <v>0</v>
      </c>
      <c r="L21" s="40">
        <v>0</v>
      </c>
      <c r="M21" s="40">
        <v>0</v>
      </c>
      <c r="N21" s="40">
        <v>390.5138</v>
      </c>
      <c r="O21" s="40">
        <v>815.50740000000008</v>
      </c>
      <c r="P21" s="40">
        <v>170.49836332000001</v>
      </c>
      <c r="Q21" s="40">
        <v>1828.5413999999998</v>
      </c>
      <c r="R21" s="40">
        <v>131.54450928376602</v>
      </c>
      <c r="S21" s="40">
        <v>0</v>
      </c>
      <c r="T21" s="40">
        <v>102.17813905055843</v>
      </c>
      <c r="U21" s="40">
        <v>2.2000000000000002</v>
      </c>
      <c r="V21" s="40">
        <v>516.36429999999996</v>
      </c>
      <c r="W21" s="76">
        <f t="shared" si="0"/>
        <v>170012.62541165427</v>
      </c>
      <c r="X21" s="36"/>
      <c r="Y21" s="42">
        <v>3502.1116400000001</v>
      </c>
      <c r="Z21" s="38"/>
      <c r="AA21" s="43">
        <v>0</v>
      </c>
      <c r="AB21" s="36"/>
      <c r="AC21" s="76">
        <f t="shared" si="3"/>
        <v>173514.73705165426</v>
      </c>
      <c r="AD21" s="29"/>
      <c r="AE21" s="25"/>
      <c r="AF21" s="113"/>
      <c r="AG21" s="129"/>
      <c r="AH21" s="130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4" t="s">
        <v>33</v>
      </c>
      <c r="B22" s="40">
        <v>130369.247</v>
      </c>
      <c r="C22" s="40">
        <v>0</v>
      </c>
      <c r="D22" s="76">
        <f t="shared" si="1"/>
        <v>130369.247</v>
      </c>
      <c r="E22" s="40">
        <v>2.8416999999999999</v>
      </c>
      <c r="F22" s="76">
        <f t="shared" si="2"/>
        <v>130372.08870000001</v>
      </c>
      <c r="G22" s="40">
        <v>0</v>
      </c>
      <c r="H22" s="40">
        <v>0</v>
      </c>
      <c r="I22" s="40">
        <v>0</v>
      </c>
      <c r="J22" s="40">
        <v>1167.0038999999999</v>
      </c>
      <c r="K22" s="40">
        <v>86.593399999999988</v>
      </c>
      <c r="L22" s="40">
        <v>0</v>
      </c>
      <c r="M22" s="40">
        <v>656.35430000000008</v>
      </c>
      <c r="N22" s="40">
        <v>309.339</v>
      </c>
      <c r="O22" s="40">
        <v>578.33150000000001</v>
      </c>
      <c r="P22" s="40">
        <v>220.53777661000001</v>
      </c>
      <c r="Q22" s="40">
        <v>2148.5361000000003</v>
      </c>
      <c r="R22" s="40">
        <v>150.64455943015338</v>
      </c>
      <c r="S22" s="40">
        <v>0</v>
      </c>
      <c r="T22" s="40">
        <v>132.16631037515438</v>
      </c>
      <c r="U22" s="40">
        <v>2.2000000000000002</v>
      </c>
      <c r="V22" s="40">
        <v>409.02929999999998</v>
      </c>
      <c r="W22" s="76">
        <f t="shared" si="0"/>
        <v>136232.82484641534</v>
      </c>
      <c r="X22" s="36"/>
      <c r="Y22" s="42">
        <v>4624.0367999999999</v>
      </c>
      <c r="Z22" s="38"/>
      <c r="AA22" s="43">
        <v>0</v>
      </c>
      <c r="AB22" s="36"/>
      <c r="AC22" s="76">
        <f t="shared" si="3"/>
        <v>140856.86164641535</v>
      </c>
      <c r="AD22" s="29"/>
      <c r="AE22" s="25"/>
      <c r="AF22" s="113"/>
      <c r="AG22" s="129"/>
      <c r="AH22" s="130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4" t="s">
        <v>32</v>
      </c>
      <c r="B23" s="40">
        <v>68497.679199999999</v>
      </c>
      <c r="C23" s="40">
        <v>0</v>
      </c>
      <c r="D23" s="76">
        <f t="shared" si="1"/>
        <v>68497.679199999999</v>
      </c>
      <c r="E23" s="40">
        <v>1.4499</v>
      </c>
      <c r="F23" s="76">
        <f t="shared" si="2"/>
        <v>68499.129100000006</v>
      </c>
      <c r="G23" s="40">
        <v>0</v>
      </c>
      <c r="H23" s="40">
        <v>0</v>
      </c>
      <c r="I23" s="40">
        <v>0</v>
      </c>
      <c r="J23" s="40">
        <v>613.15880000000004</v>
      </c>
      <c r="K23" s="40">
        <v>38.9435</v>
      </c>
      <c r="L23" s="40">
        <v>0</v>
      </c>
      <c r="M23" s="40">
        <v>295.18099999999998</v>
      </c>
      <c r="N23" s="40">
        <v>162.52950000000001</v>
      </c>
      <c r="O23" s="40">
        <v>620.65350000000001</v>
      </c>
      <c r="P23" s="40">
        <v>195.84186228000002</v>
      </c>
      <c r="Q23" s="40">
        <v>1965.682</v>
      </c>
      <c r="R23" s="40">
        <v>180.19689479843842</v>
      </c>
      <c r="S23" s="40">
        <v>0</v>
      </c>
      <c r="T23" s="40">
        <v>117.36627054004609</v>
      </c>
      <c r="U23" s="40">
        <v>2.5</v>
      </c>
      <c r="V23" s="40">
        <v>214.90779999999998</v>
      </c>
      <c r="W23" s="76">
        <f t="shared" si="0"/>
        <v>72906.090227618493</v>
      </c>
      <c r="X23" s="36"/>
      <c r="Y23" s="42">
        <v>1283.0107600000001</v>
      </c>
      <c r="Z23" s="38"/>
      <c r="AA23" s="43">
        <v>0</v>
      </c>
      <c r="AB23" s="36"/>
      <c r="AC23" s="76">
        <f t="shared" si="3"/>
        <v>74189.100987618498</v>
      </c>
      <c r="AD23" s="29"/>
      <c r="AE23" s="25"/>
      <c r="AF23" s="113"/>
      <c r="AG23" s="129"/>
      <c r="AH23" s="130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4" t="s">
        <v>31</v>
      </c>
      <c r="B24" s="40">
        <v>99582.340200000006</v>
      </c>
      <c r="C24" s="40">
        <v>0</v>
      </c>
      <c r="D24" s="76">
        <f t="shared" si="1"/>
        <v>99582.340200000006</v>
      </c>
      <c r="E24" s="40">
        <v>1.2167000000000001</v>
      </c>
      <c r="F24" s="76">
        <f t="shared" si="2"/>
        <v>99583.556900000011</v>
      </c>
      <c r="G24" s="40">
        <v>0</v>
      </c>
      <c r="H24" s="40">
        <v>0</v>
      </c>
      <c r="I24" s="40">
        <v>0</v>
      </c>
      <c r="J24" s="40">
        <v>891.41399999999999</v>
      </c>
      <c r="K24" s="40">
        <v>0</v>
      </c>
      <c r="L24" s="40">
        <v>0</v>
      </c>
      <c r="M24" s="40">
        <v>0</v>
      </c>
      <c r="N24" s="40">
        <v>236.29390000000001</v>
      </c>
      <c r="O24" s="40">
        <v>493.2242</v>
      </c>
      <c r="P24" s="40">
        <v>181.97214603</v>
      </c>
      <c r="Q24" s="40">
        <v>2057.1091000000001</v>
      </c>
      <c r="R24" s="40">
        <v>138.60628100398984</v>
      </c>
      <c r="S24" s="40">
        <v>0</v>
      </c>
      <c r="T24" s="40">
        <v>109.0542740613122</v>
      </c>
      <c r="U24" s="40">
        <v>2.5</v>
      </c>
      <c r="V24" s="40">
        <v>312.44409999999999</v>
      </c>
      <c r="W24" s="76">
        <f t="shared" si="0"/>
        <v>104006.17490109532</v>
      </c>
      <c r="X24" s="36"/>
      <c r="Y24" s="42">
        <v>1200.82224</v>
      </c>
      <c r="Z24" s="38"/>
      <c r="AA24" s="43">
        <v>0</v>
      </c>
      <c r="AB24" s="36"/>
      <c r="AC24" s="76">
        <f t="shared" si="3"/>
        <v>105206.99714109531</v>
      </c>
      <c r="AD24" s="29"/>
      <c r="AE24" s="25"/>
      <c r="AF24" s="113"/>
      <c r="AG24" s="129"/>
      <c r="AH24" s="130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4" t="s">
        <v>30</v>
      </c>
      <c r="B25" s="40">
        <v>151273.93669999999</v>
      </c>
      <c r="C25" s="40">
        <v>0</v>
      </c>
      <c r="D25" s="76">
        <f t="shared" si="1"/>
        <v>151273.93669999999</v>
      </c>
      <c r="E25" s="40">
        <v>3.3167</v>
      </c>
      <c r="F25" s="76">
        <f t="shared" si="2"/>
        <v>151277.25339999999</v>
      </c>
      <c r="G25" s="40">
        <v>0</v>
      </c>
      <c r="H25" s="40">
        <v>0</v>
      </c>
      <c r="I25" s="40">
        <v>0</v>
      </c>
      <c r="J25" s="40">
        <v>1354.1328000000001</v>
      </c>
      <c r="K25" s="40">
        <v>0</v>
      </c>
      <c r="L25" s="40">
        <v>0</v>
      </c>
      <c r="M25" s="40">
        <v>0</v>
      </c>
      <c r="N25" s="40">
        <v>358.95059999999995</v>
      </c>
      <c r="O25" s="40">
        <v>607.32269999999994</v>
      </c>
      <c r="P25" s="40">
        <v>186.16524572999998</v>
      </c>
      <c r="Q25" s="40">
        <v>1828.5413999999998</v>
      </c>
      <c r="R25" s="40">
        <v>217.35064463757229</v>
      </c>
      <c r="S25" s="40">
        <v>0</v>
      </c>
      <c r="T25" s="40">
        <v>111.5671610895686</v>
      </c>
      <c r="U25" s="40">
        <v>2.5</v>
      </c>
      <c r="V25" s="40">
        <v>474.62920000000003</v>
      </c>
      <c r="W25" s="76">
        <f t="shared" si="0"/>
        <v>156418.41315145709</v>
      </c>
      <c r="X25" s="36"/>
      <c r="Y25" s="42">
        <v>6513.7788</v>
      </c>
      <c r="Z25" s="38"/>
      <c r="AA25" s="43">
        <v>0</v>
      </c>
      <c r="AB25" s="36"/>
      <c r="AC25" s="76">
        <f t="shared" si="3"/>
        <v>162932.19195145709</v>
      </c>
      <c r="AD25" s="29"/>
      <c r="AE25" s="25"/>
      <c r="AF25" s="113"/>
      <c r="AG25" s="129"/>
      <c r="AH25" s="130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4" t="s">
        <v>29</v>
      </c>
      <c r="B26" s="40">
        <v>133409.92910000001</v>
      </c>
      <c r="C26" s="40">
        <v>0</v>
      </c>
      <c r="D26" s="76">
        <f t="shared" si="1"/>
        <v>133409.92910000001</v>
      </c>
      <c r="E26" s="40">
        <v>2.5083000000000002</v>
      </c>
      <c r="F26" s="76">
        <f t="shared" si="2"/>
        <v>133412.4374</v>
      </c>
      <c r="G26" s="40">
        <v>0</v>
      </c>
      <c r="H26" s="40">
        <v>0</v>
      </c>
      <c r="I26" s="40">
        <v>0</v>
      </c>
      <c r="J26" s="40">
        <v>1194.2226000000001</v>
      </c>
      <c r="K26" s="40">
        <v>0</v>
      </c>
      <c r="L26" s="40">
        <v>0</v>
      </c>
      <c r="M26" s="40">
        <v>0</v>
      </c>
      <c r="N26" s="40">
        <v>316.56020000000001</v>
      </c>
      <c r="O26" s="40">
        <v>445.08959999999996</v>
      </c>
      <c r="P26" s="40">
        <v>172.46790190999999</v>
      </c>
      <c r="Q26" s="40">
        <v>1668.5440000000001</v>
      </c>
      <c r="R26" s="40">
        <v>131.11413211062316</v>
      </c>
      <c r="S26" s="40">
        <v>0</v>
      </c>
      <c r="T26" s="40">
        <v>103.35846586475633</v>
      </c>
      <c r="U26" s="40">
        <v>2.2000000000000002</v>
      </c>
      <c r="V26" s="40">
        <v>418.57769999999999</v>
      </c>
      <c r="W26" s="76">
        <f t="shared" si="0"/>
        <v>137864.57199988537</v>
      </c>
      <c r="X26" s="36"/>
      <c r="Y26" s="42">
        <v>1510.5526599999998</v>
      </c>
      <c r="Z26" s="38"/>
      <c r="AA26" s="43">
        <v>0</v>
      </c>
      <c r="AB26" s="36"/>
      <c r="AC26" s="76">
        <f t="shared" si="3"/>
        <v>139375.12465988536</v>
      </c>
      <c r="AD26" s="29"/>
      <c r="AE26" s="25"/>
      <c r="AF26" s="113"/>
      <c r="AG26" s="129"/>
      <c r="AH26" s="130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4" t="s">
        <v>28</v>
      </c>
      <c r="B27" s="40">
        <v>90080.208499999993</v>
      </c>
      <c r="C27" s="40">
        <v>0</v>
      </c>
      <c r="D27" s="76">
        <f t="shared" si="1"/>
        <v>90080.208499999993</v>
      </c>
      <c r="E27" s="40">
        <v>1.5751000000000002</v>
      </c>
      <c r="F27" s="76">
        <f t="shared" si="2"/>
        <v>90081.783599999995</v>
      </c>
      <c r="G27" s="40">
        <v>0</v>
      </c>
      <c r="H27" s="40">
        <v>0</v>
      </c>
      <c r="I27" s="40">
        <v>0</v>
      </c>
      <c r="J27" s="40">
        <v>806.35540000000003</v>
      </c>
      <c r="K27" s="40">
        <v>0</v>
      </c>
      <c r="L27" s="40">
        <v>0</v>
      </c>
      <c r="M27" s="40">
        <v>0</v>
      </c>
      <c r="N27" s="40">
        <v>213.7406</v>
      </c>
      <c r="O27" s="40">
        <v>376.93150000000003</v>
      </c>
      <c r="P27" s="40">
        <v>168.95349163999998</v>
      </c>
      <c r="Q27" s="40">
        <v>1668.5440000000001</v>
      </c>
      <c r="R27" s="40">
        <v>148.9852914058101</v>
      </c>
      <c r="S27" s="40">
        <v>0</v>
      </c>
      <c r="T27" s="40">
        <v>101.25231132113817</v>
      </c>
      <c r="U27" s="40">
        <v>2.2000000000000002</v>
      </c>
      <c r="V27" s="40">
        <v>282.62259999999998</v>
      </c>
      <c r="W27" s="76">
        <f t="shared" si="0"/>
        <v>93851.36879436695</v>
      </c>
      <c r="X27" s="36"/>
      <c r="Y27" s="42">
        <v>0</v>
      </c>
      <c r="Z27" s="38"/>
      <c r="AA27" s="43">
        <v>0</v>
      </c>
      <c r="AB27" s="36"/>
      <c r="AC27" s="76">
        <f t="shared" si="3"/>
        <v>93851.36879436695</v>
      </c>
      <c r="AD27" s="29"/>
      <c r="AE27" s="25"/>
      <c r="AF27" s="113"/>
      <c r="AG27" s="129"/>
      <c r="AH27" s="130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4" t="s">
        <v>27</v>
      </c>
      <c r="B28" s="40">
        <v>62416.314899999998</v>
      </c>
      <c r="C28" s="40">
        <v>0</v>
      </c>
      <c r="D28" s="76">
        <f t="shared" si="1"/>
        <v>62416.314899999998</v>
      </c>
      <c r="E28" s="40">
        <v>0.70829999999999993</v>
      </c>
      <c r="F28" s="76">
        <f t="shared" si="2"/>
        <v>62417.023199999996</v>
      </c>
      <c r="G28" s="40">
        <v>0</v>
      </c>
      <c r="H28" s="40">
        <v>0</v>
      </c>
      <c r="I28" s="40">
        <v>0</v>
      </c>
      <c r="J28" s="40">
        <v>558.72130000000004</v>
      </c>
      <c r="K28" s="40">
        <v>50.494599999999998</v>
      </c>
      <c r="L28" s="40">
        <v>0</v>
      </c>
      <c r="M28" s="40">
        <v>382.73509999999999</v>
      </c>
      <c r="N28" s="40">
        <v>148.10599999999999</v>
      </c>
      <c r="O28" s="40">
        <v>398.39400000000001</v>
      </c>
      <c r="P28" s="40">
        <v>237.72706611999999</v>
      </c>
      <c r="Q28" s="40">
        <v>1462.8331000000001</v>
      </c>
      <c r="R28" s="40">
        <v>310.18977392343163</v>
      </c>
      <c r="S28" s="40">
        <v>0</v>
      </c>
      <c r="T28" s="40">
        <v>142.46769732172419</v>
      </c>
      <c r="U28" s="40">
        <v>3</v>
      </c>
      <c r="V28" s="40">
        <v>195.83600000000001</v>
      </c>
      <c r="W28" s="76">
        <f t="shared" si="0"/>
        <v>66307.527837365138</v>
      </c>
      <c r="X28" s="36"/>
      <c r="Y28" s="42">
        <v>208.63968</v>
      </c>
      <c r="Z28" s="38"/>
      <c r="AA28" s="43">
        <v>0</v>
      </c>
      <c r="AB28" s="36"/>
      <c r="AC28" s="76">
        <f t="shared" si="3"/>
        <v>66516.167517365131</v>
      </c>
      <c r="AD28" s="29"/>
      <c r="AE28" s="25"/>
      <c r="AF28" s="113"/>
      <c r="AG28" s="129"/>
      <c r="AH28" s="130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4" t="s">
        <v>26</v>
      </c>
      <c r="B29" s="40">
        <v>359594.65820000001</v>
      </c>
      <c r="C29" s="40">
        <v>0</v>
      </c>
      <c r="D29" s="76">
        <f t="shared" si="1"/>
        <v>359594.65820000001</v>
      </c>
      <c r="E29" s="40">
        <v>11.290799999999999</v>
      </c>
      <c r="F29" s="76">
        <f t="shared" si="2"/>
        <v>359605.94900000002</v>
      </c>
      <c r="G29" s="40">
        <v>0</v>
      </c>
      <c r="H29" s="40">
        <v>0</v>
      </c>
      <c r="I29" s="40">
        <v>0</v>
      </c>
      <c r="J29" s="40">
        <v>3218.5257000000001</v>
      </c>
      <c r="K29" s="40">
        <v>694.20090000000005</v>
      </c>
      <c r="L29" s="40">
        <v>2.4199999999999997E-6</v>
      </c>
      <c r="M29" s="40">
        <v>5262.9511999999995</v>
      </c>
      <c r="N29" s="40">
        <v>853.15240000000006</v>
      </c>
      <c r="O29" s="40">
        <v>1767.5985000000001</v>
      </c>
      <c r="P29" s="40">
        <v>149.78904740000002</v>
      </c>
      <c r="Q29" s="40">
        <v>2632.8387000000002</v>
      </c>
      <c r="R29" s="40">
        <v>106.35432030472856</v>
      </c>
      <c r="S29" s="40">
        <v>0</v>
      </c>
      <c r="T29" s="40">
        <v>89.767231873086672</v>
      </c>
      <c r="U29" s="40">
        <v>0.5</v>
      </c>
      <c r="V29" s="40">
        <v>1128.0969</v>
      </c>
      <c r="W29" s="76">
        <f t="shared" si="0"/>
        <v>375509.72390199784</v>
      </c>
      <c r="X29" s="36"/>
      <c r="Y29" s="42">
        <v>3835.6484</v>
      </c>
      <c r="Z29" s="38"/>
      <c r="AA29" s="43">
        <v>0</v>
      </c>
      <c r="AB29" s="36"/>
      <c r="AC29" s="76">
        <f t="shared" si="3"/>
        <v>379345.37230199785</v>
      </c>
      <c r="AD29" s="29"/>
      <c r="AE29" s="25"/>
      <c r="AF29" s="113"/>
      <c r="AG29" s="129"/>
      <c r="AH29" s="130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4" t="s">
        <v>25</v>
      </c>
      <c r="B30" s="40">
        <v>163056.57999999999</v>
      </c>
      <c r="C30" s="40">
        <v>0</v>
      </c>
      <c r="D30" s="76">
        <f t="shared" si="1"/>
        <v>163056.57999999999</v>
      </c>
      <c r="E30" s="40">
        <v>2.6333000000000002</v>
      </c>
      <c r="F30" s="76">
        <f t="shared" si="2"/>
        <v>163059.21329999997</v>
      </c>
      <c r="G30" s="40">
        <v>0</v>
      </c>
      <c r="H30" s="40">
        <v>0</v>
      </c>
      <c r="I30" s="40">
        <v>0</v>
      </c>
      <c r="J30" s="40">
        <v>1459.6053999999999</v>
      </c>
      <c r="K30" s="40">
        <v>0</v>
      </c>
      <c r="L30" s="40">
        <v>0</v>
      </c>
      <c r="M30" s="40">
        <v>0</v>
      </c>
      <c r="N30" s="40">
        <v>386.90800000000002</v>
      </c>
      <c r="O30" s="40">
        <v>794.86209999999994</v>
      </c>
      <c r="P30" s="40">
        <v>199.71613778999998</v>
      </c>
      <c r="Q30" s="40">
        <v>1965.682</v>
      </c>
      <c r="R30" s="40">
        <v>177.17772931917102</v>
      </c>
      <c r="S30" s="40">
        <v>0</v>
      </c>
      <c r="T30" s="40">
        <v>119.68808908902932</v>
      </c>
      <c r="U30" s="40">
        <v>2.2000000000000002</v>
      </c>
      <c r="V30" s="40">
        <v>511.59640000000002</v>
      </c>
      <c r="W30" s="76">
        <f t="shared" si="0"/>
        <v>168676.6491561982</v>
      </c>
      <c r="X30" s="36"/>
      <c r="Y30" s="42">
        <v>4052.6128599999997</v>
      </c>
      <c r="Z30" s="38"/>
      <c r="AA30" s="43">
        <v>0</v>
      </c>
      <c r="AB30" s="36"/>
      <c r="AC30" s="76">
        <f t="shared" si="3"/>
        <v>172729.26201619819</v>
      </c>
      <c r="AD30" s="29"/>
      <c r="AE30" s="25"/>
      <c r="AF30" s="113"/>
      <c r="AG30" s="129"/>
      <c r="AH30" s="130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4" t="s">
        <v>24</v>
      </c>
      <c r="B31" s="40">
        <v>187762.12239999999</v>
      </c>
      <c r="C31" s="40">
        <v>0</v>
      </c>
      <c r="D31" s="76">
        <f t="shared" si="1"/>
        <v>187762.12239999999</v>
      </c>
      <c r="E31" s="40">
        <v>4.6500000000000004</v>
      </c>
      <c r="F31" s="76">
        <f t="shared" si="2"/>
        <v>187766.77239999999</v>
      </c>
      <c r="G31" s="40">
        <v>0</v>
      </c>
      <c r="H31" s="40">
        <v>0</v>
      </c>
      <c r="I31" s="40">
        <v>0</v>
      </c>
      <c r="J31" s="40">
        <v>1680.7578000000001</v>
      </c>
      <c r="K31" s="40">
        <v>0</v>
      </c>
      <c r="L31" s="40">
        <v>0</v>
      </c>
      <c r="M31" s="40">
        <v>0</v>
      </c>
      <c r="N31" s="40">
        <v>445.52949999999998</v>
      </c>
      <c r="O31" s="40">
        <v>590.80160000000001</v>
      </c>
      <c r="P31" s="40">
        <v>153.82489507</v>
      </c>
      <c r="Q31" s="40">
        <v>1919.9684999999999</v>
      </c>
      <c r="R31" s="40">
        <v>162.86716424612501</v>
      </c>
      <c r="S31" s="40">
        <v>0</v>
      </c>
      <c r="T31" s="40">
        <v>92.185879124293479</v>
      </c>
      <c r="U31" s="40">
        <v>2.2000000000000002</v>
      </c>
      <c r="V31" s="40">
        <v>589.10980000000006</v>
      </c>
      <c r="W31" s="76">
        <f t="shared" si="0"/>
        <v>193404.01753844041</v>
      </c>
      <c r="X31" s="36"/>
      <c r="Y31" s="42">
        <v>7233.5334999999995</v>
      </c>
      <c r="Z31" s="38"/>
      <c r="AA31" s="43">
        <v>0</v>
      </c>
      <c r="AB31" s="36"/>
      <c r="AC31" s="76">
        <f t="shared" si="3"/>
        <v>200637.5510384404</v>
      </c>
      <c r="AD31" s="29"/>
      <c r="AE31" s="25"/>
      <c r="AF31" s="113"/>
      <c r="AG31" s="129"/>
      <c r="AH31" s="130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4" t="s">
        <v>23</v>
      </c>
      <c r="B32" s="40">
        <v>48675.700799999999</v>
      </c>
      <c r="C32" s="40">
        <v>0</v>
      </c>
      <c r="D32" s="76">
        <f t="shared" si="1"/>
        <v>48675.700799999999</v>
      </c>
      <c r="E32" s="40">
        <v>1</v>
      </c>
      <c r="F32" s="76">
        <f t="shared" si="2"/>
        <v>48676.700799999999</v>
      </c>
      <c r="G32" s="40">
        <v>0</v>
      </c>
      <c r="H32" s="40">
        <v>0</v>
      </c>
      <c r="I32" s="40">
        <v>0</v>
      </c>
      <c r="J32" s="40">
        <v>435.71909999999997</v>
      </c>
      <c r="K32" s="40">
        <v>4.4790000000000001</v>
      </c>
      <c r="L32" s="40">
        <v>0</v>
      </c>
      <c r="M32" s="40">
        <v>33.949300000000001</v>
      </c>
      <c r="N32" s="40">
        <v>115.5017</v>
      </c>
      <c r="O32" s="40">
        <v>325.39029999999997</v>
      </c>
      <c r="P32" s="40">
        <v>174.82279440000002</v>
      </c>
      <c r="Q32" s="40">
        <v>1211.4087</v>
      </c>
      <c r="R32" s="40">
        <v>104.94427277853656</v>
      </c>
      <c r="S32" s="40">
        <v>0</v>
      </c>
      <c r="T32" s="40">
        <v>104.76973178729438</v>
      </c>
      <c r="U32" s="40">
        <v>3</v>
      </c>
      <c r="V32" s="40">
        <v>152.7243</v>
      </c>
      <c r="W32" s="76">
        <f t="shared" si="0"/>
        <v>51343.409998965835</v>
      </c>
      <c r="X32" s="36"/>
      <c r="Y32" s="42">
        <v>106.04267999999999</v>
      </c>
      <c r="Z32" s="38"/>
      <c r="AA32" s="37">
        <v>0</v>
      </c>
      <c r="AB32" s="36"/>
      <c r="AC32" s="76">
        <f t="shared" si="3"/>
        <v>51449.452678965834</v>
      </c>
      <c r="AD32" s="29"/>
      <c r="AE32" s="25"/>
      <c r="AF32" s="113"/>
      <c r="AG32" s="129"/>
      <c r="AH32" s="130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5" customFormat="1" ht="20.100000000000001" customHeight="1" x14ac:dyDescent="0.2">
      <c r="A33" s="80" t="s">
        <v>22</v>
      </c>
      <c r="B33" s="79">
        <f>SUM(B10:B32)</f>
        <v>3996921.2072000005</v>
      </c>
      <c r="C33" s="79">
        <f>SUM(C10:C32)</f>
        <v>0</v>
      </c>
      <c r="D33" s="79">
        <f>SUM(D10:D32)</f>
        <v>3996921.2072000005</v>
      </c>
      <c r="E33" s="79">
        <f t="shared" ref="E33:W33" si="4">SUM(E10:E32)</f>
        <v>107.0158</v>
      </c>
      <c r="F33" s="79">
        <f>SUM(F10:F32)</f>
        <v>3997028.2230000012</v>
      </c>
      <c r="G33" s="79">
        <f t="shared" si="4"/>
        <v>0</v>
      </c>
      <c r="H33" s="79">
        <f t="shared" si="4"/>
        <v>0</v>
      </c>
      <c r="I33" s="79">
        <f t="shared" si="4"/>
        <v>0</v>
      </c>
      <c r="J33" s="79">
        <f t="shared" si="4"/>
        <v>35778.067700000007</v>
      </c>
      <c r="K33" s="79">
        <f t="shared" si="4"/>
        <v>4176.8027000000011</v>
      </c>
      <c r="L33" s="79">
        <f t="shared" si="4"/>
        <v>3.0299999999999998E-6</v>
      </c>
      <c r="M33" s="79">
        <f t="shared" si="4"/>
        <v>31660.210400000004</v>
      </c>
      <c r="N33" s="79">
        <f t="shared" si="4"/>
        <v>9483.8647000000001</v>
      </c>
      <c r="O33" s="79">
        <f t="shared" si="4"/>
        <v>18971.949399999998</v>
      </c>
      <c r="P33" s="79">
        <f t="shared" si="4"/>
        <v>4320.1109638900007</v>
      </c>
      <c r="Q33" s="79">
        <f t="shared" si="4"/>
        <v>45186.990400000002</v>
      </c>
      <c r="R33" s="79">
        <f>SUM(R10:R32)</f>
        <v>3882.6980472800001</v>
      </c>
      <c r="S33" s="79">
        <f t="shared" si="4"/>
        <v>0</v>
      </c>
      <c r="T33" s="79">
        <f t="shared" si="4"/>
        <v>2589.0037311599999</v>
      </c>
      <c r="U33" s="79">
        <f t="shared" si="4"/>
        <v>45.800000000000004</v>
      </c>
      <c r="V33" s="79">
        <f t="shared" si="4"/>
        <v>12540.220200000002</v>
      </c>
      <c r="W33" s="79">
        <f t="shared" si="4"/>
        <v>4165663.9412453598</v>
      </c>
      <c r="X33" s="47"/>
      <c r="Y33" s="78">
        <f>SUM(Y10:Y32)</f>
        <v>160766.42957999997</v>
      </c>
      <c r="Z33" s="38"/>
      <c r="AA33" s="110">
        <f>SUM(AA10:AA32)</f>
        <v>0</v>
      </c>
      <c r="AB33" s="46"/>
      <c r="AC33" s="77">
        <f>SUM(AC10:AC32)</f>
        <v>4326430.3708253587</v>
      </c>
      <c r="AD33" s="29"/>
      <c r="AE33" s="25"/>
      <c r="AF33" s="113"/>
      <c r="AG33" s="131"/>
      <c r="AH33" s="130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</row>
    <row r="34" spans="1:52" ht="15" customHeight="1" x14ac:dyDescent="0.25">
      <c r="A34" s="44" t="s">
        <v>21</v>
      </c>
      <c r="B34" s="40">
        <v>97353.401700000002</v>
      </c>
      <c r="C34" s="40">
        <v>0</v>
      </c>
      <c r="D34" s="76">
        <f>B34+C34</f>
        <v>97353.401700000002</v>
      </c>
      <c r="E34" s="40">
        <v>0</v>
      </c>
      <c r="F34" s="76">
        <f>D34+E34</f>
        <v>97353.401700000002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594.27599999999995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76">
        <f>SUM(F34:V34)</f>
        <v>97947.6777</v>
      </c>
      <c r="X34" s="36"/>
      <c r="Y34" s="42"/>
      <c r="Z34" s="38"/>
      <c r="AA34" s="109">
        <v>0</v>
      </c>
      <c r="AB34" s="36"/>
      <c r="AC34" s="76">
        <f>+W34+Y34+AA34</f>
        <v>97947.6777</v>
      </c>
      <c r="AD34" s="29"/>
      <c r="AE34" s="25"/>
      <c r="AF34" s="113"/>
      <c r="AG34" s="129"/>
      <c r="AH34" s="130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4" t="s">
        <v>20</v>
      </c>
      <c r="B35" s="40">
        <v>45.8</v>
      </c>
      <c r="C35" s="40">
        <v>0</v>
      </c>
      <c r="D35" s="76">
        <f>B35+C35</f>
        <v>45.8</v>
      </c>
      <c r="E35" s="40">
        <v>0</v>
      </c>
      <c r="F35" s="76">
        <f>D35+E35</f>
        <v>45.8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76"/>
      <c r="X35" s="36"/>
      <c r="Y35" s="42"/>
      <c r="Z35" s="38"/>
      <c r="AA35" s="43"/>
      <c r="AB35" s="36"/>
      <c r="AC35" s="76">
        <f t="shared" si="3"/>
        <v>0</v>
      </c>
      <c r="AD35" s="29"/>
      <c r="AF35" s="113"/>
      <c r="AG35" s="129"/>
      <c r="AH35" s="130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4" t="s">
        <v>19</v>
      </c>
      <c r="B36" s="40">
        <v>2798214.9170999997</v>
      </c>
      <c r="C36" s="40">
        <v>0</v>
      </c>
      <c r="D36" s="76">
        <f>B36+C36</f>
        <v>2798214.9170999997</v>
      </c>
      <c r="E36" s="40">
        <v>0</v>
      </c>
      <c r="F36" s="76">
        <f>D36+E36</f>
        <v>2798214.9170999997</v>
      </c>
      <c r="G36" s="40">
        <v>0</v>
      </c>
      <c r="H36" s="40">
        <v>0</v>
      </c>
      <c r="I36" s="40">
        <v>0</v>
      </c>
      <c r="J36" s="40">
        <v>25919.0615</v>
      </c>
      <c r="K36" s="40">
        <v>0</v>
      </c>
      <c r="L36" s="40">
        <v>0</v>
      </c>
      <c r="M36" s="40">
        <v>0</v>
      </c>
      <c r="N36" s="40">
        <v>0</v>
      </c>
      <c r="O36" s="40">
        <v>31547.495699999999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76">
        <f>SUM(F36:V36)</f>
        <v>2855681.4742999994</v>
      </c>
      <c r="X36" s="36"/>
      <c r="Y36" s="42">
        <f>-SUM(Y33)</f>
        <v>-160766.42957999997</v>
      </c>
      <c r="Z36" s="38"/>
      <c r="AA36" s="43">
        <f>-(AA33+AA34)</f>
        <v>0</v>
      </c>
      <c r="AB36" s="36"/>
      <c r="AC36" s="76">
        <f>+W36+Y36+AA36</f>
        <v>2694915.0447199997</v>
      </c>
      <c r="AD36" s="29"/>
      <c r="AE36" s="25"/>
      <c r="AF36" s="113"/>
      <c r="AG36" s="129"/>
      <c r="AH36" s="130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4" t="s">
        <v>18</v>
      </c>
      <c r="B37" s="40">
        <v>0</v>
      </c>
      <c r="C37" s="40">
        <v>0</v>
      </c>
      <c r="D37" s="76">
        <f>B37+C37</f>
        <v>0</v>
      </c>
      <c r="E37" s="40">
        <v>0</v>
      </c>
      <c r="F37" s="76">
        <f>D37+E37</f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471804.59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29199.9925</v>
      </c>
      <c r="W37" s="76">
        <f>SUM(F37:V37)</f>
        <v>501004.58250000002</v>
      </c>
      <c r="X37" s="36"/>
      <c r="Y37" s="42"/>
      <c r="Z37" s="38"/>
      <c r="AA37" s="43"/>
      <c r="AB37" s="36"/>
      <c r="AC37" s="76">
        <f t="shared" si="3"/>
        <v>501004.58250000002</v>
      </c>
      <c r="AD37" s="29"/>
      <c r="AE37" s="25"/>
      <c r="AF37" s="113"/>
      <c r="AG37" s="129"/>
      <c r="AH37" s="130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1" t="s">
        <v>17</v>
      </c>
      <c r="B38" s="39">
        <v>69538.14409999999</v>
      </c>
      <c r="C38" s="39">
        <v>0</v>
      </c>
      <c r="D38" s="76">
        <f>B38+C38</f>
        <v>69538.14409999999</v>
      </c>
      <c r="E38" s="39">
        <v>0</v>
      </c>
      <c r="F38" s="76">
        <f>D38+E38</f>
        <v>69538.14409999999</v>
      </c>
      <c r="G38" s="39">
        <v>0</v>
      </c>
      <c r="H38" s="39">
        <v>0</v>
      </c>
      <c r="I38" s="39">
        <v>0</v>
      </c>
      <c r="J38" s="39">
        <v>622.45580000000007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75">
        <f>SUM(F38:V38)</f>
        <v>70160.599899999987</v>
      </c>
      <c r="X38" s="36"/>
      <c r="Y38" s="35"/>
      <c r="Z38" s="38"/>
      <c r="AA38" s="37"/>
      <c r="AB38" s="36"/>
      <c r="AC38" s="75">
        <f t="shared" si="3"/>
        <v>70160.599899999987</v>
      </c>
      <c r="AD38" s="29"/>
      <c r="AE38" s="25"/>
      <c r="AF38" s="113"/>
      <c r="AG38" s="129"/>
      <c r="AH38" s="130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7" customFormat="1" ht="20.100000000000001" customHeight="1" x14ac:dyDescent="0.2">
      <c r="A39" s="74" t="s">
        <v>16</v>
      </c>
      <c r="B39" s="73">
        <f>+SUM(B33:B38)</f>
        <v>6962073.4700999996</v>
      </c>
      <c r="C39" s="73">
        <f>+SUM(C33:C38)</f>
        <v>0</v>
      </c>
      <c r="D39" s="73">
        <f>+SUM(D33:D38)</f>
        <v>6962073.4700999996</v>
      </c>
      <c r="E39" s="73">
        <f t="shared" ref="E39:V39" si="5">+SUM(E33:E38)</f>
        <v>107.0158</v>
      </c>
      <c r="F39" s="73">
        <f>SUM(F33:F38)</f>
        <v>6962180.4859000007</v>
      </c>
      <c r="G39" s="73">
        <f t="shared" si="5"/>
        <v>0</v>
      </c>
      <c r="H39" s="73">
        <f t="shared" si="5"/>
        <v>0</v>
      </c>
      <c r="I39" s="73">
        <f t="shared" si="5"/>
        <v>0</v>
      </c>
      <c r="J39" s="73">
        <f t="shared" si="5"/>
        <v>62319.585000000014</v>
      </c>
      <c r="K39" s="73">
        <f t="shared" si="5"/>
        <v>4176.8027000000011</v>
      </c>
      <c r="L39" s="73">
        <f t="shared" si="5"/>
        <v>3.0299999999999998E-6</v>
      </c>
      <c r="M39" s="73">
        <f t="shared" si="5"/>
        <v>503464.80040000001</v>
      </c>
      <c r="N39" s="73">
        <f t="shared" si="5"/>
        <v>9483.8647000000001</v>
      </c>
      <c r="O39" s="73">
        <f t="shared" si="5"/>
        <v>50519.445099999997</v>
      </c>
      <c r="P39" s="73">
        <f t="shared" si="5"/>
        <v>4320.1109638900007</v>
      </c>
      <c r="Q39" s="73">
        <f t="shared" si="5"/>
        <v>45781.2664</v>
      </c>
      <c r="R39" s="73">
        <f t="shared" si="5"/>
        <v>3882.6980472800001</v>
      </c>
      <c r="S39" s="73">
        <f t="shared" si="5"/>
        <v>0</v>
      </c>
      <c r="T39" s="73">
        <f t="shared" si="5"/>
        <v>2589.0037311599999</v>
      </c>
      <c r="U39" s="73">
        <f t="shared" si="5"/>
        <v>45.800000000000004</v>
      </c>
      <c r="V39" s="73">
        <f t="shared" si="5"/>
        <v>41740.212700000004</v>
      </c>
      <c r="W39" s="73">
        <f>+SUM(W33:W38)</f>
        <v>7690458.2756453585</v>
      </c>
      <c r="X39" s="33"/>
      <c r="Y39" s="32">
        <f>+SUM(Y33:Y38)</f>
        <v>0</v>
      </c>
      <c r="Z39" s="31"/>
      <c r="AA39" s="111"/>
      <c r="AB39" s="30"/>
      <c r="AC39" s="72">
        <f>+SUM(AC33:AC38)</f>
        <v>7690458.2756453585</v>
      </c>
      <c r="AD39" s="29"/>
      <c r="AE39" s="25"/>
      <c r="AF39" s="113"/>
      <c r="AG39" s="132"/>
      <c r="AH39" s="133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ht="15" customHeight="1" x14ac:dyDescent="0.2">
      <c r="R40" s="29"/>
      <c r="T40" s="29"/>
      <c r="X40" s="26"/>
      <c r="Y40" s="26"/>
      <c r="Z40" s="26"/>
      <c r="AA40" s="26"/>
      <c r="AB40" s="26"/>
      <c r="AC40" s="26"/>
      <c r="AF40" s="114"/>
      <c r="AG40" s="129"/>
      <c r="AH40" s="129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126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8"/>
      <c r="Y42" s="128"/>
      <c r="Z42" s="128"/>
      <c r="AA42" s="128"/>
      <c r="AB42" s="128"/>
      <c r="AC42" s="128"/>
      <c r="AD42" s="126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11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3" t="s">
        <v>15</v>
      </c>
      <c r="B44" s="22"/>
      <c r="C44" s="22"/>
      <c r="D44" s="21"/>
      <c r="E44" s="17">
        <v>2554819.2510000002</v>
      </c>
      <c r="F44" s="116"/>
      <c r="J44" s="4" t="s">
        <v>14</v>
      </c>
      <c r="K44" s="7" t="s">
        <v>13</v>
      </c>
      <c r="W44" s="20"/>
      <c r="AD44" s="7"/>
      <c r="AE44" s="7"/>
      <c r="AF44" s="7"/>
    </row>
    <row r="45" spans="1:52" s="6" customFormat="1" ht="15" customHeight="1" x14ac:dyDescent="0.2">
      <c r="A45" s="124" t="s">
        <v>12</v>
      </c>
      <c r="B45" s="125"/>
      <c r="C45" s="125"/>
      <c r="D45" s="18"/>
      <c r="E45" s="17">
        <v>4072606.0170999998</v>
      </c>
      <c r="F45" s="116"/>
      <c r="K45" s="7" t="s">
        <v>11</v>
      </c>
      <c r="W45" s="4"/>
      <c r="Y45" s="4"/>
      <c r="AA45" s="4"/>
      <c r="AC45" s="4"/>
      <c r="AD45" s="7"/>
      <c r="AE45" s="7"/>
      <c r="AF45" s="7"/>
    </row>
    <row r="46" spans="1:52" s="6" customFormat="1" ht="15" hidden="1" customHeight="1" x14ac:dyDescent="0.2">
      <c r="A46" s="168"/>
      <c r="B46" s="169"/>
      <c r="C46" s="169"/>
      <c r="D46" s="18"/>
      <c r="E46" s="17"/>
      <c r="F46" s="116"/>
      <c r="K46" s="6" t="s">
        <v>10</v>
      </c>
      <c r="AD46" s="7"/>
      <c r="AE46" s="7"/>
      <c r="AF46" s="7"/>
    </row>
    <row r="47" spans="1:52" s="6" customFormat="1" ht="15" customHeight="1" x14ac:dyDescent="0.2">
      <c r="A47" s="19" t="s">
        <v>9</v>
      </c>
      <c r="B47" s="125"/>
      <c r="C47" s="125"/>
      <c r="D47" s="18"/>
      <c r="E47" s="17">
        <v>296788.03200000001</v>
      </c>
      <c r="F47" s="116"/>
      <c r="K47" s="7" t="s">
        <v>8</v>
      </c>
      <c r="AD47" s="7"/>
      <c r="AE47" s="7"/>
      <c r="AF47" s="7"/>
    </row>
    <row r="48" spans="1:52" s="6" customFormat="1" ht="15" customHeight="1" x14ac:dyDescent="0.2">
      <c r="A48" s="19" t="s">
        <v>7</v>
      </c>
      <c r="B48" s="125"/>
      <c r="C48" s="125"/>
      <c r="D48" s="18"/>
      <c r="E48" s="17">
        <v>100.18300000000001</v>
      </c>
      <c r="F48" s="116"/>
      <c r="K48" s="7" t="s">
        <v>6</v>
      </c>
      <c r="AD48" s="7"/>
      <c r="AE48" s="7"/>
      <c r="AF48" s="7"/>
    </row>
    <row r="49" spans="1:52" s="6" customFormat="1" ht="15" customHeight="1" x14ac:dyDescent="0.2">
      <c r="A49" s="124" t="s">
        <v>5</v>
      </c>
      <c r="B49" s="125"/>
      <c r="C49" s="125"/>
      <c r="D49" s="18"/>
      <c r="E49" s="17">
        <v>5962.2912000000006</v>
      </c>
      <c r="F49" s="116"/>
      <c r="AD49" s="7"/>
      <c r="AE49" s="7"/>
      <c r="AF49" s="7"/>
    </row>
    <row r="50" spans="1:52" s="6" customFormat="1" ht="15" customHeight="1" x14ac:dyDescent="0.2">
      <c r="A50" s="124" t="s">
        <v>4</v>
      </c>
      <c r="B50" s="125"/>
      <c r="C50" s="125"/>
      <c r="D50" s="18"/>
      <c r="E50" s="17">
        <v>23584.432000000001</v>
      </c>
      <c r="F50" s="116"/>
    </row>
    <row r="51" spans="1:52" s="6" customFormat="1" ht="15" customHeight="1" x14ac:dyDescent="0.2">
      <c r="A51" s="19" t="s">
        <v>3</v>
      </c>
      <c r="B51" s="125"/>
      <c r="C51" s="125"/>
      <c r="D51" s="18"/>
      <c r="E51" s="17">
        <v>8320.2795999994287</v>
      </c>
      <c r="F51" s="116"/>
    </row>
    <row r="52" spans="1:52" s="70" customFormat="1" ht="20.100000000000001" customHeight="1" x14ac:dyDescent="0.2">
      <c r="A52" s="172" t="s">
        <v>101</v>
      </c>
      <c r="B52" s="173"/>
      <c r="C52" s="173"/>
      <c r="D52" s="112"/>
      <c r="E52" s="71">
        <f>SUM(E44:E51)</f>
        <v>6962180.4858999988</v>
      </c>
      <c r="F52" s="118"/>
    </row>
    <row r="53" spans="1:52" s="6" customFormat="1" ht="15" customHeight="1" x14ac:dyDescent="0.2">
      <c r="A53" s="168"/>
      <c r="B53" s="169"/>
      <c r="C53" s="169"/>
      <c r="D53" s="18"/>
      <c r="E53" s="17">
        <v>0</v>
      </c>
      <c r="F53" s="116"/>
    </row>
    <row r="54" spans="1:52" s="6" customFormat="1" ht="15" customHeight="1" x14ac:dyDescent="0.2">
      <c r="A54" s="168" t="s">
        <v>2</v>
      </c>
      <c r="B54" s="169"/>
      <c r="C54" s="169"/>
      <c r="D54" s="18"/>
      <c r="E54" s="17">
        <v>45.8</v>
      </c>
      <c r="F54" s="116"/>
    </row>
    <row r="55" spans="1:52" s="6" customFormat="1" ht="20.100000000000001" customHeight="1" x14ac:dyDescent="0.2">
      <c r="A55" s="170" t="s">
        <v>102</v>
      </c>
      <c r="B55" s="171"/>
      <c r="C55" s="171"/>
      <c r="D55" s="69"/>
      <c r="E55" s="68">
        <f>+E52-E53-E54</f>
        <v>6962134.685899999</v>
      </c>
      <c r="F55" s="116"/>
    </row>
    <row r="56" spans="1:52" x14ac:dyDescent="0.2">
      <c r="A56" s="6"/>
      <c r="B56" s="6"/>
      <c r="C56" s="6"/>
      <c r="D56" s="6"/>
      <c r="E56" s="2"/>
      <c r="F56" s="16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12" t="s">
        <v>0</v>
      </c>
      <c r="B57" s="6"/>
      <c r="C57" s="6"/>
      <c r="D57" s="6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67" t="s">
        <v>107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3.5" thickBot="1" x14ac:dyDescent="0.25">
      <c r="A59" s="10" t="s">
        <v>96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66" t="s">
        <v>97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A52:C52"/>
    <mergeCell ref="A53:C53"/>
    <mergeCell ref="A54:C54"/>
    <mergeCell ref="A55:C55"/>
    <mergeCell ref="G6:I7"/>
    <mergeCell ref="R6:T6"/>
    <mergeCell ref="R7:T7"/>
    <mergeCell ref="P8:P9"/>
    <mergeCell ref="T8:T9"/>
    <mergeCell ref="A46:C46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E33 F33:F39 E3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C4" zoomScaleNormal="100" workbookViewId="0">
      <selection activeCell="W33" sqref="W33"/>
    </sheetView>
  </sheetViews>
  <sheetFormatPr baseColWidth="10" defaultColWidth="27.5546875" defaultRowHeight="12.75" x14ac:dyDescent="0.2"/>
  <cols>
    <col min="1" max="1" width="19.44140625" style="1" customWidth="1"/>
    <col min="2" max="3" width="12.77734375" style="1" customWidth="1"/>
    <col min="4" max="4" width="13" style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256" width="27.5546875" style="1"/>
    <col min="257" max="257" width="19.44140625" style="1" customWidth="1"/>
    <col min="258" max="259" width="12.77734375" style="1" customWidth="1"/>
    <col min="260" max="260" width="13" style="1" customWidth="1"/>
    <col min="261" max="262" width="12.77734375" style="1" customWidth="1"/>
    <col min="263" max="265" width="0" style="1" hidden="1" customWidth="1"/>
    <col min="266" max="274" width="12.77734375" style="1" customWidth="1"/>
    <col min="275" max="275" width="0" style="1" hidden="1" customWidth="1"/>
    <col min="276" max="279" width="12.77734375" style="1" customWidth="1"/>
    <col min="280" max="280" width="1.77734375" style="1" customWidth="1"/>
    <col min="281" max="281" width="12.77734375" style="1" customWidth="1"/>
    <col min="282" max="282" width="1.77734375" style="1" customWidth="1"/>
    <col min="283" max="284" width="0" style="1" hidden="1" customWidth="1"/>
    <col min="285" max="285" width="12.77734375" style="1" customWidth="1"/>
    <col min="286" max="286" width="17.88671875" style="1" customWidth="1"/>
    <col min="287" max="287" width="11.77734375" style="1" customWidth="1"/>
    <col min="288" max="288" width="12" style="1" customWidth="1"/>
    <col min="289" max="512" width="27.5546875" style="1"/>
    <col min="513" max="513" width="19.44140625" style="1" customWidth="1"/>
    <col min="514" max="515" width="12.77734375" style="1" customWidth="1"/>
    <col min="516" max="516" width="13" style="1" customWidth="1"/>
    <col min="517" max="518" width="12.77734375" style="1" customWidth="1"/>
    <col min="519" max="521" width="0" style="1" hidden="1" customWidth="1"/>
    <col min="522" max="530" width="12.77734375" style="1" customWidth="1"/>
    <col min="531" max="531" width="0" style="1" hidden="1" customWidth="1"/>
    <col min="532" max="535" width="12.77734375" style="1" customWidth="1"/>
    <col min="536" max="536" width="1.77734375" style="1" customWidth="1"/>
    <col min="537" max="537" width="12.77734375" style="1" customWidth="1"/>
    <col min="538" max="538" width="1.77734375" style="1" customWidth="1"/>
    <col min="539" max="540" width="0" style="1" hidden="1" customWidth="1"/>
    <col min="541" max="541" width="12.77734375" style="1" customWidth="1"/>
    <col min="542" max="542" width="17.88671875" style="1" customWidth="1"/>
    <col min="543" max="543" width="11.77734375" style="1" customWidth="1"/>
    <col min="544" max="544" width="12" style="1" customWidth="1"/>
    <col min="545" max="768" width="27.5546875" style="1"/>
    <col min="769" max="769" width="19.44140625" style="1" customWidth="1"/>
    <col min="770" max="771" width="12.77734375" style="1" customWidth="1"/>
    <col min="772" max="772" width="13" style="1" customWidth="1"/>
    <col min="773" max="774" width="12.77734375" style="1" customWidth="1"/>
    <col min="775" max="777" width="0" style="1" hidden="1" customWidth="1"/>
    <col min="778" max="786" width="12.77734375" style="1" customWidth="1"/>
    <col min="787" max="787" width="0" style="1" hidden="1" customWidth="1"/>
    <col min="788" max="791" width="12.77734375" style="1" customWidth="1"/>
    <col min="792" max="792" width="1.77734375" style="1" customWidth="1"/>
    <col min="793" max="793" width="12.77734375" style="1" customWidth="1"/>
    <col min="794" max="794" width="1.77734375" style="1" customWidth="1"/>
    <col min="795" max="796" width="0" style="1" hidden="1" customWidth="1"/>
    <col min="797" max="797" width="12.77734375" style="1" customWidth="1"/>
    <col min="798" max="798" width="17.88671875" style="1" customWidth="1"/>
    <col min="799" max="799" width="11.77734375" style="1" customWidth="1"/>
    <col min="800" max="800" width="12" style="1" customWidth="1"/>
    <col min="801" max="1024" width="27.5546875" style="1"/>
    <col min="1025" max="1025" width="19.44140625" style="1" customWidth="1"/>
    <col min="1026" max="1027" width="12.77734375" style="1" customWidth="1"/>
    <col min="1028" max="1028" width="13" style="1" customWidth="1"/>
    <col min="1029" max="1030" width="12.77734375" style="1" customWidth="1"/>
    <col min="1031" max="1033" width="0" style="1" hidden="1" customWidth="1"/>
    <col min="1034" max="1042" width="12.77734375" style="1" customWidth="1"/>
    <col min="1043" max="1043" width="0" style="1" hidden="1" customWidth="1"/>
    <col min="1044" max="1047" width="12.77734375" style="1" customWidth="1"/>
    <col min="1048" max="1048" width="1.77734375" style="1" customWidth="1"/>
    <col min="1049" max="1049" width="12.77734375" style="1" customWidth="1"/>
    <col min="1050" max="1050" width="1.77734375" style="1" customWidth="1"/>
    <col min="1051" max="1052" width="0" style="1" hidden="1" customWidth="1"/>
    <col min="1053" max="1053" width="12.77734375" style="1" customWidth="1"/>
    <col min="1054" max="1054" width="17.88671875" style="1" customWidth="1"/>
    <col min="1055" max="1055" width="11.77734375" style="1" customWidth="1"/>
    <col min="1056" max="1056" width="12" style="1" customWidth="1"/>
    <col min="1057" max="1280" width="27.5546875" style="1"/>
    <col min="1281" max="1281" width="19.44140625" style="1" customWidth="1"/>
    <col min="1282" max="1283" width="12.77734375" style="1" customWidth="1"/>
    <col min="1284" max="1284" width="13" style="1" customWidth="1"/>
    <col min="1285" max="1286" width="12.77734375" style="1" customWidth="1"/>
    <col min="1287" max="1289" width="0" style="1" hidden="1" customWidth="1"/>
    <col min="1290" max="1298" width="12.77734375" style="1" customWidth="1"/>
    <col min="1299" max="1299" width="0" style="1" hidden="1" customWidth="1"/>
    <col min="1300" max="1303" width="12.77734375" style="1" customWidth="1"/>
    <col min="1304" max="1304" width="1.77734375" style="1" customWidth="1"/>
    <col min="1305" max="1305" width="12.77734375" style="1" customWidth="1"/>
    <col min="1306" max="1306" width="1.77734375" style="1" customWidth="1"/>
    <col min="1307" max="1308" width="0" style="1" hidden="1" customWidth="1"/>
    <col min="1309" max="1309" width="12.77734375" style="1" customWidth="1"/>
    <col min="1310" max="1310" width="17.88671875" style="1" customWidth="1"/>
    <col min="1311" max="1311" width="11.77734375" style="1" customWidth="1"/>
    <col min="1312" max="1312" width="12" style="1" customWidth="1"/>
    <col min="1313" max="1536" width="27.5546875" style="1"/>
    <col min="1537" max="1537" width="19.44140625" style="1" customWidth="1"/>
    <col min="1538" max="1539" width="12.77734375" style="1" customWidth="1"/>
    <col min="1540" max="1540" width="13" style="1" customWidth="1"/>
    <col min="1541" max="1542" width="12.77734375" style="1" customWidth="1"/>
    <col min="1543" max="1545" width="0" style="1" hidden="1" customWidth="1"/>
    <col min="1546" max="1554" width="12.77734375" style="1" customWidth="1"/>
    <col min="1555" max="1555" width="0" style="1" hidden="1" customWidth="1"/>
    <col min="1556" max="1559" width="12.77734375" style="1" customWidth="1"/>
    <col min="1560" max="1560" width="1.77734375" style="1" customWidth="1"/>
    <col min="1561" max="1561" width="12.77734375" style="1" customWidth="1"/>
    <col min="1562" max="1562" width="1.77734375" style="1" customWidth="1"/>
    <col min="1563" max="1564" width="0" style="1" hidden="1" customWidth="1"/>
    <col min="1565" max="1565" width="12.77734375" style="1" customWidth="1"/>
    <col min="1566" max="1566" width="17.88671875" style="1" customWidth="1"/>
    <col min="1567" max="1567" width="11.77734375" style="1" customWidth="1"/>
    <col min="1568" max="1568" width="12" style="1" customWidth="1"/>
    <col min="1569" max="1792" width="27.5546875" style="1"/>
    <col min="1793" max="1793" width="19.44140625" style="1" customWidth="1"/>
    <col min="1794" max="1795" width="12.77734375" style="1" customWidth="1"/>
    <col min="1796" max="1796" width="13" style="1" customWidth="1"/>
    <col min="1797" max="1798" width="12.77734375" style="1" customWidth="1"/>
    <col min="1799" max="1801" width="0" style="1" hidden="1" customWidth="1"/>
    <col min="1802" max="1810" width="12.77734375" style="1" customWidth="1"/>
    <col min="1811" max="1811" width="0" style="1" hidden="1" customWidth="1"/>
    <col min="1812" max="1815" width="12.77734375" style="1" customWidth="1"/>
    <col min="1816" max="1816" width="1.77734375" style="1" customWidth="1"/>
    <col min="1817" max="1817" width="12.77734375" style="1" customWidth="1"/>
    <col min="1818" max="1818" width="1.77734375" style="1" customWidth="1"/>
    <col min="1819" max="1820" width="0" style="1" hidden="1" customWidth="1"/>
    <col min="1821" max="1821" width="12.77734375" style="1" customWidth="1"/>
    <col min="1822" max="1822" width="17.88671875" style="1" customWidth="1"/>
    <col min="1823" max="1823" width="11.77734375" style="1" customWidth="1"/>
    <col min="1824" max="1824" width="12" style="1" customWidth="1"/>
    <col min="1825" max="2048" width="27.5546875" style="1"/>
    <col min="2049" max="2049" width="19.44140625" style="1" customWidth="1"/>
    <col min="2050" max="2051" width="12.77734375" style="1" customWidth="1"/>
    <col min="2052" max="2052" width="13" style="1" customWidth="1"/>
    <col min="2053" max="2054" width="12.77734375" style="1" customWidth="1"/>
    <col min="2055" max="2057" width="0" style="1" hidden="1" customWidth="1"/>
    <col min="2058" max="2066" width="12.77734375" style="1" customWidth="1"/>
    <col min="2067" max="2067" width="0" style="1" hidden="1" customWidth="1"/>
    <col min="2068" max="2071" width="12.77734375" style="1" customWidth="1"/>
    <col min="2072" max="2072" width="1.77734375" style="1" customWidth="1"/>
    <col min="2073" max="2073" width="12.77734375" style="1" customWidth="1"/>
    <col min="2074" max="2074" width="1.77734375" style="1" customWidth="1"/>
    <col min="2075" max="2076" width="0" style="1" hidden="1" customWidth="1"/>
    <col min="2077" max="2077" width="12.77734375" style="1" customWidth="1"/>
    <col min="2078" max="2078" width="17.88671875" style="1" customWidth="1"/>
    <col min="2079" max="2079" width="11.77734375" style="1" customWidth="1"/>
    <col min="2080" max="2080" width="12" style="1" customWidth="1"/>
    <col min="2081" max="2304" width="27.5546875" style="1"/>
    <col min="2305" max="2305" width="19.44140625" style="1" customWidth="1"/>
    <col min="2306" max="2307" width="12.77734375" style="1" customWidth="1"/>
    <col min="2308" max="2308" width="13" style="1" customWidth="1"/>
    <col min="2309" max="2310" width="12.77734375" style="1" customWidth="1"/>
    <col min="2311" max="2313" width="0" style="1" hidden="1" customWidth="1"/>
    <col min="2314" max="2322" width="12.77734375" style="1" customWidth="1"/>
    <col min="2323" max="2323" width="0" style="1" hidden="1" customWidth="1"/>
    <col min="2324" max="2327" width="12.77734375" style="1" customWidth="1"/>
    <col min="2328" max="2328" width="1.77734375" style="1" customWidth="1"/>
    <col min="2329" max="2329" width="12.77734375" style="1" customWidth="1"/>
    <col min="2330" max="2330" width="1.77734375" style="1" customWidth="1"/>
    <col min="2331" max="2332" width="0" style="1" hidden="1" customWidth="1"/>
    <col min="2333" max="2333" width="12.77734375" style="1" customWidth="1"/>
    <col min="2334" max="2334" width="17.88671875" style="1" customWidth="1"/>
    <col min="2335" max="2335" width="11.77734375" style="1" customWidth="1"/>
    <col min="2336" max="2336" width="12" style="1" customWidth="1"/>
    <col min="2337" max="2560" width="27.5546875" style="1"/>
    <col min="2561" max="2561" width="19.44140625" style="1" customWidth="1"/>
    <col min="2562" max="2563" width="12.77734375" style="1" customWidth="1"/>
    <col min="2564" max="2564" width="13" style="1" customWidth="1"/>
    <col min="2565" max="2566" width="12.77734375" style="1" customWidth="1"/>
    <col min="2567" max="2569" width="0" style="1" hidden="1" customWidth="1"/>
    <col min="2570" max="2578" width="12.77734375" style="1" customWidth="1"/>
    <col min="2579" max="2579" width="0" style="1" hidden="1" customWidth="1"/>
    <col min="2580" max="2583" width="12.77734375" style="1" customWidth="1"/>
    <col min="2584" max="2584" width="1.77734375" style="1" customWidth="1"/>
    <col min="2585" max="2585" width="12.77734375" style="1" customWidth="1"/>
    <col min="2586" max="2586" width="1.77734375" style="1" customWidth="1"/>
    <col min="2587" max="2588" width="0" style="1" hidden="1" customWidth="1"/>
    <col min="2589" max="2589" width="12.77734375" style="1" customWidth="1"/>
    <col min="2590" max="2590" width="17.88671875" style="1" customWidth="1"/>
    <col min="2591" max="2591" width="11.77734375" style="1" customWidth="1"/>
    <col min="2592" max="2592" width="12" style="1" customWidth="1"/>
    <col min="2593" max="2816" width="27.5546875" style="1"/>
    <col min="2817" max="2817" width="19.44140625" style="1" customWidth="1"/>
    <col min="2818" max="2819" width="12.77734375" style="1" customWidth="1"/>
    <col min="2820" max="2820" width="13" style="1" customWidth="1"/>
    <col min="2821" max="2822" width="12.77734375" style="1" customWidth="1"/>
    <col min="2823" max="2825" width="0" style="1" hidden="1" customWidth="1"/>
    <col min="2826" max="2834" width="12.77734375" style="1" customWidth="1"/>
    <col min="2835" max="2835" width="0" style="1" hidden="1" customWidth="1"/>
    <col min="2836" max="2839" width="12.77734375" style="1" customWidth="1"/>
    <col min="2840" max="2840" width="1.77734375" style="1" customWidth="1"/>
    <col min="2841" max="2841" width="12.77734375" style="1" customWidth="1"/>
    <col min="2842" max="2842" width="1.77734375" style="1" customWidth="1"/>
    <col min="2843" max="2844" width="0" style="1" hidden="1" customWidth="1"/>
    <col min="2845" max="2845" width="12.77734375" style="1" customWidth="1"/>
    <col min="2846" max="2846" width="17.88671875" style="1" customWidth="1"/>
    <col min="2847" max="2847" width="11.77734375" style="1" customWidth="1"/>
    <col min="2848" max="2848" width="12" style="1" customWidth="1"/>
    <col min="2849" max="3072" width="27.5546875" style="1"/>
    <col min="3073" max="3073" width="19.44140625" style="1" customWidth="1"/>
    <col min="3074" max="3075" width="12.77734375" style="1" customWidth="1"/>
    <col min="3076" max="3076" width="13" style="1" customWidth="1"/>
    <col min="3077" max="3078" width="12.77734375" style="1" customWidth="1"/>
    <col min="3079" max="3081" width="0" style="1" hidden="1" customWidth="1"/>
    <col min="3082" max="3090" width="12.77734375" style="1" customWidth="1"/>
    <col min="3091" max="3091" width="0" style="1" hidden="1" customWidth="1"/>
    <col min="3092" max="3095" width="12.77734375" style="1" customWidth="1"/>
    <col min="3096" max="3096" width="1.77734375" style="1" customWidth="1"/>
    <col min="3097" max="3097" width="12.77734375" style="1" customWidth="1"/>
    <col min="3098" max="3098" width="1.77734375" style="1" customWidth="1"/>
    <col min="3099" max="3100" width="0" style="1" hidden="1" customWidth="1"/>
    <col min="3101" max="3101" width="12.77734375" style="1" customWidth="1"/>
    <col min="3102" max="3102" width="17.88671875" style="1" customWidth="1"/>
    <col min="3103" max="3103" width="11.77734375" style="1" customWidth="1"/>
    <col min="3104" max="3104" width="12" style="1" customWidth="1"/>
    <col min="3105" max="3328" width="27.5546875" style="1"/>
    <col min="3329" max="3329" width="19.44140625" style="1" customWidth="1"/>
    <col min="3330" max="3331" width="12.77734375" style="1" customWidth="1"/>
    <col min="3332" max="3332" width="13" style="1" customWidth="1"/>
    <col min="3333" max="3334" width="12.77734375" style="1" customWidth="1"/>
    <col min="3335" max="3337" width="0" style="1" hidden="1" customWidth="1"/>
    <col min="3338" max="3346" width="12.77734375" style="1" customWidth="1"/>
    <col min="3347" max="3347" width="0" style="1" hidden="1" customWidth="1"/>
    <col min="3348" max="3351" width="12.77734375" style="1" customWidth="1"/>
    <col min="3352" max="3352" width="1.77734375" style="1" customWidth="1"/>
    <col min="3353" max="3353" width="12.77734375" style="1" customWidth="1"/>
    <col min="3354" max="3354" width="1.77734375" style="1" customWidth="1"/>
    <col min="3355" max="3356" width="0" style="1" hidden="1" customWidth="1"/>
    <col min="3357" max="3357" width="12.77734375" style="1" customWidth="1"/>
    <col min="3358" max="3358" width="17.88671875" style="1" customWidth="1"/>
    <col min="3359" max="3359" width="11.77734375" style="1" customWidth="1"/>
    <col min="3360" max="3360" width="12" style="1" customWidth="1"/>
    <col min="3361" max="3584" width="27.5546875" style="1"/>
    <col min="3585" max="3585" width="19.44140625" style="1" customWidth="1"/>
    <col min="3586" max="3587" width="12.77734375" style="1" customWidth="1"/>
    <col min="3588" max="3588" width="13" style="1" customWidth="1"/>
    <col min="3589" max="3590" width="12.77734375" style="1" customWidth="1"/>
    <col min="3591" max="3593" width="0" style="1" hidden="1" customWidth="1"/>
    <col min="3594" max="3602" width="12.77734375" style="1" customWidth="1"/>
    <col min="3603" max="3603" width="0" style="1" hidden="1" customWidth="1"/>
    <col min="3604" max="3607" width="12.77734375" style="1" customWidth="1"/>
    <col min="3608" max="3608" width="1.77734375" style="1" customWidth="1"/>
    <col min="3609" max="3609" width="12.77734375" style="1" customWidth="1"/>
    <col min="3610" max="3610" width="1.77734375" style="1" customWidth="1"/>
    <col min="3611" max="3612" width="0" style="1" hidden="1" customWidth="1"/>
    <col min="3613" max="3613" width="12.77734375" style="1" customWidth="1"/>
    <col min="3614" max="3614" width="17.88671875" style="1" customWidth="1"/>
    <col min="3615" max="3615" width="11.77734375" style="1" customWidth="1"/>
    <col min="3616" max="3616" width="12" style="1" customWidth="1"/>
    <col min="3617" max="3840" width="27.5546875" style="1"/>
    <col min="3841" max="3841" width="19.44140625" style="1" customWidth="1"/>
    <col min="3842" max="3843" width="12.77734375" style="1" customWidth="1"/>
    <col min="3844" max="3844" width="13" style="1" customWidth="1"/>
    <col min="3845" max="3846" width="12.77734375" style="1" customWidth="1"/>
    <col min="3847" max="3849" width="0" style="1" hidden="1" customWidth="1"/>
    <col min="3850" max="3858" width="12.77734375" style="1" customWidth="1"/>
    <col min="3859" max="3859" width="0" style="1" hidden="1" customWidth="1"/>
    <col min="3860" max="3863" width="12.77734375" style="1" customWidth="1"/>
    <col min="3864" max="3864" width="1.77734375" style="1" customWidth="1"/>
    <col min="3865" max="3865" width="12.77734375" style="1" customWidth="1"/>
    <col min="3866" max="3866" width="1.77734375" style="1" customWidth="1"/>
    <col min="3867" max="3868" width="0" style="1" hidden="1" customWidth="1"/>
    <col min="3869" max="3869" width="12.77734375" style="1" customWidth="1"/>
    <col min="3870" max="3870" width="17.88671875" style="1" customWidth="1"/>
    <col min="3871" max="3871" width="11.77734375" style="1" customWidth="1"/>
    <col min="3872" max="3872" width="12" style="1" customWidth="1"/>
    <col min="3873" max="4096" width="27.5546875" style="1"/>
    <col min="4097" max="4097" width="19.44140625" style="1" customWidth="1"/>
    <col min="4098" max="4099" width="12.77734375" style="1" customWidth="1"/>
    <col min="4100" max="4100" width="13" style="1" customWidth="1"/>
    <col min="4101" max="4102" width="12.77734375" style="1" customWidth="1"/>
    <col min="4103" max="4105" width="0" style="1" hidden="1" customWidth="1"/>
    <col min="4106" max="4114" width="12.77734375" style="1" customWidth="1"/>
    <col min="4115" max="4115" width="0" style="1" hidden="1" customWidth="1"/>
    <col min="4116" max="4119" width="12.77734375" style="1" customWidth="1"/>
    <col min="4120" max="4120" width="1.77734375" style="1" customWidth="1"/>
    <col min="4121" max="4121" width="12.77734375" style="1" customWidth="1"/>
    <col min="4122" max="4122" width="1.77734375" style="1" customWidth="1"/>
    <col min="4123" max="4124" width="0" style="1" hidden="1" customWidth="1"/>
    <col min="4125" max="4125" width="12.77734375" style="1" customWidth="1"/>
    <col min="4126" max="4126" width="17.88671875" style="1" customWidth="1"/>
    <col min="4127" max="4127" width="11.77734375" style="1" customWidth="1"/>
    <col min="4128" max="4128" width="12" style="1" customWidth="1"/>
    <col min="4129" max="4352" width="27.5546875" style="1"/>
    <col min="4353" max="4353" width="19.44140625" style="1" customWidth="1"/>
    <col min="4354" max="4355" width="12.77734375" style="1" customWidth="1"/>
    <col min="4356" max="4356" width="13" style="1" customWidth="1"/>
    <col min="4357" max="4358" width="12.77734375" style="1" customWidth="1"/>
    <col min="4359" max="4361" width="0" style="1" hidden="1" customWidth="1"/>
    <col min="4362" max="4370" width="12.77734375" style="1" customWidth="1"/>
    <col min="4371" max="4371" width="0" style="1" hidden="1" customWidth="1"/>
    <col min="4372" max="4375" width="12.77734375" style="1" customWidth="1"/>
    <col min="4376" max="4376" width="1.77734375" style="1" customWidth="1"/>
    <col min="4377" max="4377" width="12.77734375" style="1" customWidth="1"/>
    <col min="4378" max="4378" width="1.77734375" style="1" customWidth="1"/>
    <col min="4379" max="4380" width="0" style="1" hidden="1" customWidth="1"/>
    <col min="4381" max="4381" width="12.77734375" style="1" customWidth="1"/>
    <col min="4382" max="4382" width="17.88671875" style="1" customWidth="1"/>
    <col min="4383" max="4383" width="11.77734375" style="1" customWidth="1"/>
    <col min="4384" max="4384" width="12" style="1" customWidth="1"/>
    <col min="4385" max="4608" width="27.5546875" style="1"/>
    <col min="4609" max="4609" width="19.44140625" style="1" customWidth="1"/>
    <col min="4610" max="4611" width="12.77734375" style="1" customWidth="1"/>
    <col min="4612" max="4612" width="13" style="1" customWidth="1"/>
    <col min="4613" max="4614" width="12.77734375" style="1" customWidth="1"/>
    <col min="4615" max="4617" width="0" style="1" hidden="1" customWidth="1"/>
    <col min="4618" max="4626" width="12.77734375" style="1" customWidth="1"/>
    <col min="4627" max="4627" width="0" style="1" hidden="1" customWidth="1"/>
    <col min="4628" max="4631" width="12.77734375" style="1" customWidth="1"/>
    <col min="4632" max="4632" width="1.77734375" style="1" customWidth="1"/>
    <col min="4633" max="4633" width="12.77734375" style="1" customWidth="1"/>
    <col min="4634" max="4634" width="1.77734375" style="1" customWidth="1"/>
    <col min="4635" max="4636" width="0" style="1" hidden="1" customWidth="1"/>
    <col min="4637" max="4637" width="12.77734375" style="1" customWidth="1"/>
    <col min="4638" max="4638" width="17.88671875" style="1" customWidth="1"/>
    <col min="4639" max="4639" width="11.77734375" style="1" customWidth="1"/>
    <col min="4640" max="4640" width="12" style="1" customWidth="1"/>
    <col min="4641" max="4864" width="27.5546875" style="1"/>
    <col min="4865" max="4865" width="19.44140625" style="1" customWidth="1"/>
    <col min="4866" max="4867" width="12.77734375" style="1" customWidth="1"/>
    <col min="4868" max="4868" width="13" style="1" customWidth="1"/>
    <col min="4869" max="4870" width="12.77734375" style="1" customWidth="1"/>
    <col min="4871" max="4873" width="0" style="1" hidden="1" customWidth="1"/>
    <col min="4874" max="4882" width="12.77734375" style="1" customWidth="1"/>
    <col min="4883" max="4883" width="0" style="1" hidden="1" customWidth="1"/>
    <col min="4884" max="4887" width="12.77734375" style="1" customWidth="1"/>
    <col min="4888" max="4888" width="1.77734375" style="1" customWidth="1"/>
    <col min="4889" max="4889" width="12.77734375" style="1" customWidth="1"/>
    <col min="4890" max="4890" width="1.77734375" style="1" customWidth="1"/>
    <col min="4891" max="4892" width="0" style="1" hidden="1" customWidth="1"/>
    <col min="4893" max="4893" width="12.77734375" style="1" customWidth="1"/>
    <col min="4894" max="4894" width="17.88671875" style="1" customWidth="1"/>
    <col min="4895" max="4895" width="11.77734375" style="1" customWidth="1"/>
    <col min="4896" max="4896" width="12" style="1" customWidth="1"/>
    <col min="4897" max="5120" width="27.5546875" style="1"/>
    <col min="5121" max="5121" width="19.44140625" style="1" customWidth="1"/>
    <col min="5122" max="5123" width="12.77734375" style="1" customWidth="1"/>
    <col min="5124" max="5124" width="13" style="1" customWidth="1"/>
    <col min="5125" max="5126" width="12.77734375" style="1" customWidth="1"/>
    <col min="5127" max="5129" width="0" style="1" hidden="1" customWidth="1"/>
    <col min="5130" max="5138" width="12.77734375" style="1" customWidth="1"/>
    <col min="5139" max="5139" width="0" style="1" hidden="1" customWidth="1"/>
    <col min="5140" max="5143" width="12.77734375" style="1" customWidth="1"/>
    <col min="5144" max="5144" width="1.77734375" style="1" customWidth="1"/>
    <col min="5145" max="5145" width="12.77734375" style="1" customWidth="1"/>
    <col min="5146" max="5146" width="1.77734375" style="1" customWidth="1"/>
    <col min="5147" max="5148" width="0" style="1" hidden="1" customWidth="1"/>
    <col min="5149" max="5149" width="12.77734375" style="1" customWidth="1"/>
    <col min="5150" max="5150" width="17.88671875" style="1" customWidth="1"/>
    <col min="5151" max="5151" width="11.77734375" style="1" customWidth="1"/>
    <col min="5152" max="5152" width="12" style="1" customWidth="1"/>
    <col min="5153" max="5376" width="27.5546875" style="1"/>
    <col min="5377" max="5377" width="19.44140625" style="1" customWidth="1"/>
    <col min="5378" max="5379" width="12.77734375" style="1" customWidth="1"/>
    <col min="5380" max="5380" width="13" style="1" customWidth="1"/>
    <col min="5381" max="5382" width="12.77734375" style="1" customWidth="1"/>
    <col min="5383" max="5385" width="0" style="1" hidden="1" customWidth="1"/>
    <col min="5386" max="5394" width="12.77734375" style="1" customWidth="1"/>
    <col min="5395" max="5395" width="0" style="1" hidden="1" customWidth="1"/>
    <col min="5396" max="5399" width="12.77734375" style="1" customWidth="1"/>
    <col min="5400" max="5400" width="1.77734375" style="1" customWidth="1"/>
    <col min="5401" max="5401" width="12.77734375" style="1" customWidth="1"/>
    <col min="5402" max="5402" width="1.77734375" style="1" customWidth="1"/>
    <col min="5403" max="5404" width="0" style="1" hidden="1" customWidth="1"/>
    <col min="5405" max="5405" width="12.77734375" style="1" customWidth="1"/>
    <col min="5406" max="5406" width="17.88671875" style="1" customWidth="1"/>
    <col min="5407" max="5407" width="11.77734375" style="1" customWidth="1"/>
    <col min="5408" max="5408" width="12" style="1" customWidth="1"/>
    <col min="5409" max="5632" width="27.5546875" style="1"/>
    <col min="5633" max="5633" width="19.44140625" style="1" customWidth="1"/>
    <col min="5634" max="5635" width="12.77734375" style="1" customWidth="1"/>
    <col min="5636" max="5636" width="13" style="1" customWidth="1"/>
    <col min="5637" max="5638" width="12.77734375" style="1" customWidth="1"/>
    <col min="5639" max="5641" width="0" style="1" hidden="1" customWidth="1"/>
    <col min="5642" max="5650" width="12.77734375" style="1" customWidth="1"/>
    <col min="5651" max="5651" width="0" style="1" hidden="1" customWidth="1"/>
    <col min="5652" max="5655" width="12.77734375" style="1" customWidth="1"/>
    <col min="5656" max="5656" width="1.77734375" style="1" customWidth="1"/>
    <col min="5657" max="5657" width="12.77734375" style="1" customWidth="1"/>
    <col min="5658" max="5658" width="1.77734375" style="1" customWidth="1"/>
    <col min="5659" max="5660" width="0" style="1" hidden="1" customWidth="1"/>
    <col min="5661" max="5661" width="12.77734375" style="1" customWidth="1"/>
    <col min="5662" max="5662" width="17.88671875" style="1" customWidth="1"/>
    <col min="5663" max="5663" width="11.77734375" style="1" customWidth="1"/>
    <col min="5664" max="5664" width="12" style="1" customWidth="1"/>
    <col min="5665" max="5888" width="27.5546875" style="1"/>
    <col min="5889" max="5889" width="19.44140625" style="1" customWidth="1"/>
    <col min="5890" max="5891" width="12.77734375" style="1" customWidth="1"/>
    <col min="5892" max="5892" width="13" style="1" customWidth="1"/>
    <col min="5893" max="5894" width="12.77734375" style="1" customWidth="1"/>
    <col min="5895" max="5897" width="0" style="1" hidden="1" customWidth="1"/>
    <col min="5898" max="5906" width="12.77734375" style="1" customWidth="1"/>
    <col min="5907" max="5907" width="0" style="1" hidden="1" customWidth="1"/>
    <col min="5908" max="5911" width="12.77734375" style="1" customWidth="1"/>
    <col min="5912" max="5912" width="1.77734375" style="1" customWidth="1"/>
    <col min="5913" max="5913" width="12.77734375" style="1" customWidth="1"/>
    <col min="5914" max="5914" width="1.77734375" style="1" customWidth="1"/>
    <col min="5915" max="5916" width="0" style="1" hidden="1" customWidth="1"/>
    <col min="5917" max="5917" width="12.77734375" style="1" customWidth="1"/>
    <col min="5918" max="5918" width="17.88671875" style="1" customWidth="1"/>
    <col min="5919" max="5919" width="11.77734375" style="1" customWidth="1"/>
    <col min="5920" max="5920" width="12" style="1" customWidth="1"/>
    <col min="5921" max="6144" width="27.5546875" style="1"/>
    <col min="6145" max="6145" width="19.44140625" style="1" customWidth="1"/>
    <col min="6146" max="6147" width="12.77734375" style="1" customWidth="1"/>
    <col min="6148" max="6148" width="13" style="1" customWidth="1"/>
    <col min="6149" max="6150" width="12.77734375" style="1" customWidth="1"/>
    <col min="6151" max="6153" width="0" style="1" hidden="1" customWidth="1"/>
    <col min="6154" max="6162" width="12.77734375" style="1" customWidth="1"/>
    <col min="6163" max="6163" width="0" style="1" hidden="1" customWidth="1"/>
    <col min="6164" max="6167" width="12.77734375" style="1" customWidth="1"/>
    <col min="6168" max="6168" width="1.77734375" style="1" customWidth="1"/>
    <col min="6169" max="6169" width="12.77734375" style="1" customWidth="1"/>
    <col min="6170" max="6170" width="1.77734375" style="1" customWidth="1"/>
    <col min="6171" max="6172" width="0" style="1" hidden="1" customWidth="1"/>
    <col min="6173" max="6173" width="12.77734375" style="1" customWidth="1"/>
    <col min="6174" max="6174" width="17.88671875" style="1" customWidth="1"/>
    <col min="6175" max="6175" width="11.77734375" style="1" customWidth="1"/>
    <col min="6176" max="6176" width="12" style="1" customWidth="1"/>
    <col min="6177" max="6400" width="27.5546875" style="1"/>
    <col min="6401" max="6401" width="19.44140625" style="1" customWidth="1"/>
    <col min="6402" max="6403" width="12.77734375" style="1" customWidth="1"/>
    <col min="6404" max="6404" width="13" style="1" customWidth="1"/>
    <col min="6405" max="6406" width="12.77734375" style="1" customWidth="1"/>
    <col min="6407" max="6409" width="0" style="1" hidden="1" customWidth="1"/>
    <col min="6410" max="6418" width="12.77734375" style="1" customWidth="1"/>
    <col min="6419" max="6419" width="0" style="1" hidden="1" customWidth="1"/>
    <col min="6420" max="6423" width="12.77734375" style="1" customWidth="1"/>
    <col min="6424" max="6424" width="1.77734375" style="1" customWidth="1"/>
    <col min="6425" max="6425" width="12.77734375" style="1" customWidth="1"/>
    <col min="6426" max="6426" width="1.77734375" style="1" customWidth="1"/>
    <col min="6427" max="6428" width="0" style="1" hidden="1" customWidth="1"/>
    <col min="6429" max="6429" width="12.77734375" style="1" customWidth="1"/>
    <col min="6430" max="6430" width="17.88671875" style="1" customWidth="1"/>
    <col min="6431" max="6431" width="11.77734375" style="1" customWidth="1"/>
    <col min="6432" max="6432" width="12" style="1" customWidth="1"/>
    <col min="6433" max="6656" width="27.5546875" style="1"/>
    <col min="6657" max="6657" width="19.44140625" style="1" customWidth="1"/>
    <col min="6658" max="6659" width="12.77734375" style="1" customWidth="1"/>
    <col min="6660" max="6660" width="13" style="1" customWidth="1"/>
    <col min="6661" max="6662" width="12.77734375" style="1" customWidth="1"/>
    <col min="6663" max="6665" width="0" style="1" hidden="1" customWidth="1"/>
    <col min="6666" max="6674" width="12.77734375" style="1" customWidth="1"/>
    <col min="6675" max="6675" width="0" style="1" hidden="1" customWidth="1"/>
    <col min="6676" max="6679" width="12.77734375" style="1" customWidth="1"/>
    <col min="6680" max="6680" width="1.77734375" style="1" customWidth="1"/>
    <col min="6681" max="6681" width="12.77734375" style="1" customWidth="1"/>
    <col min="6682" max="6682" width="1.77734375" style="1" customWidth="1"/>
    <col min="6683" max="6684" width="0" style="1" hidden="1" customWidth="1"/>
    <col min="6685" max="6685" width="12.77734375" style="1" customWidth="1"/>
    <col min="6686" max="6686" width="17.88671875" style="1" customWidth="1"/>
    <col min="6687" max="6687" width="11.77734375" style="1" customWidth="1"/>
    <col min="6688" max="6688" width="12" style="1" customWidth="1"/>
    <col min="6689" max="6912" width="27.5546875" style="1"/>
    <col min="6913" max="6913" width="19.44140625" style="1" customWidth="1"/>
    <col min="6914" max="6915" width="12.77734375" style="1" customWidth="1"/>
    <col min="6916" max="6916" width="13" style="1" customWidth="1"/>
    <col min="6917" max="6918" width="12.77734375" style="1" customWidth="1"/>
    <col min="6919" max="6921" width="0" style="1" hidden="1" customWidth="1"/>
    <col min="6922" max="6930" width="12.77734375" style="1" customWidth="1"/>
    <col min="6931" max="6931" width="0" style="1" hidden="1" customWidth="1"/>
    <col min="6932" max="6935" width="12.77734375" style="1" customWidth="1"/>
    <col min="6936" max="6936" width="1.77734375" style="1" customWidth="1"/>
    <col min="6937" max="6937" width="12.77734375" style="1" customWidth="1"/>
    <col min="6938" max="6938" width="1.77734375" style="1" customWidth="1"/>
    <col min="6939" max="6940" width="0" style="1" hidden="1" customWidth="1"/>
    <col min="6941" max="6941" width="12.77734375" style="1" customWidth="1"/>
    <col min="6942" max="6942" width="17.88671875" style="1" customWidth="1"/>
    <col min="6943" max="6943" width="11.77734375" style="1" customWidth="1"/>
    <col min="6944" max="6944" width="12" style="1" customWidth="1"/>
    <col min="6945" max="7168" width="27.5546875" style="1"/>
    <col min="7169" max="7169" width="19.44140625" style="1" customWidth="1"/>
    <col min="7170" max="7171" width="12.77734375" style="1" customWidth="1"/>
    <col min="7172" max="7172" width="13" style="1" customWidth="1"/>
    <col min="7173" max="7174" width="12.77734375" style="1" customWidth="1"/>
    <col min="7175" max="7177" width="0" style="1" hidden="1" customWidth="1"/>
    <col min="7178" max="7186" width="12.77734375" style="1" customWidth="1"/>
    <col min="7187" max="7187" width="0" style="1" hidden="1" customWidth="1"/>
    <col min="7188" max="7191" width="12.77734375" style="1" customWidth="1"/>
    <col min="7192" max="7192" width="1.77734375" style="1" customWidth="1"/>
    <col min="7193" max="7193" width="12.77734375" style="1" customWidth="1"/>
    <col min="7194" max="7194" width="1.77734375" style="1" customWidth="1"/>
    <col min="7195" max="7196" width="0" style="1" hidden="1" customWidth="1"/>
    <col min="7197" max="7197" width="12.77734375" style="1" customWidth="1"/>
    <col min="7198" max="7198" width="17.88671875" style="1" customWidth="1"/>
    <col min="7199" max="7199" width="11.77734375" style="1" customWidth="1"/>
    <col min="7200" max="7200" width="12" style="1" customWidth="1"/>
    <col min="7201" max="7424" width="27.5546875" style="1"/>
    <col min="7425" max="7425" width="19.44140625" style="1" customWidth="1"/>
    <col min="7426" max="7427" width="12.77734375" style="1" customWidth="1"/>
    <col min="7428" max="7428" width="13" style="1" customWidth="1"/>
    <col min="7429" max="7430" width="12.77734375" style="1" customWidth="1"/>
    <col min="7431" max="7433" width="0" style="1" hidden="1" customWidth="1"/>
    <col min="7434" max="7442" width="12.77734375" style="1" customWidth="1"/>
    <col min="7443" max="7443" width="0" style="1" hidden="1" customWidth="1"/>
    <col min="7444" max="7447" width="12.77734375" style="1" customWidth="1"/>
    <col min="7448" max="7448" width="1.77734375" style="1" customWidth="1"/>
    <col min="7449" max="7449" width="12.77734375" style="1" customWidth="1"/>
    <col min="7450" max="7450" width="1.77734375" style="1" customWidth="1"/>
    <col min="7451" max="7452" width="0" style="1" hidden="1" customWidth="1"/>
    <col min="7453" max="7453" width="12.77734375" style="1" customWidth="1"/>
    <col min="7454" max="7454" width="17.88671875" style="1" customWidth="1"/>
    <col min="7455" max="7455" width="11.77734375" style="1" customWidth="1"/>
    <col min="7456" max="7456" width="12" style="1" customWidth="1"/>
    <col min="7457" max="7680" width="27.5546875" style="1"/>
    <col min="7681" max="7681" width="19.44140625" style="1" customWidth="1"/>
    <col min="7682" max="7683" width="12.77734375" style="1" customWidth="1"/>
    <col min="7684" max="7684" width="13" style="1" customWidth="1"/>
    <col min="7685" max="7686" width="12.77734375" style="1" customWidth="1"/>
    <col min="7687" max="7689" width="0" style="1" hidden="1" customWidth="1"/>
    <col min="7690" max="7698" width="12.77734375" style="1" customWidth="1"/>
    <col min="7699" max="7699" width="0" style="1" hidden="1" customWidth="1"/>
    <col min="7700" max="7703" width="12.77734375" style="1" customWidth="1"/>
    <col min="7704" max="7704" width="1.77734375" style="1" customWidth="1"/>
    <col min="7705" max="7705" width="12.77734375" style="1" customWidth="1"/>
    <col min="7706" max="7706" width="1.77734375" style="1" customWidth="1"/>
    <col min="7707" max="7708" width="0" style="1" hidden="1" customWidth="1"/>
    <col min="7709" max="7709" width="12.77734375" style="1" customWidth="1"/>
    <col min="7710" max="7710" width="17.88671875" style="1" customWidth="1"/>
    <col min="7711" max="7711" width="11.77734375" style="1" customWidth="1"/>
    <col min="7712" max="7712" width="12" style="1" customWidth="1"/>
    <col min="7713" max="7936" width="27.5546875" style="1"/>
    <col min="7937" max="7937" width="19.44140625" style="1" customWidth="1"/>
    <col min="7938" max="7939" width="12.77734375" style="1" customWidth="1"/>
    <col min="7940" max="7940" width="13" style="1" customWidth="1"/>
    <col min="7941" max="7942" width="12.77734375" style="1" customWidth="1"/>
    <col min="7943" max="7945" width="0" style="1" hidden="1" customWidth="1"/>
    <col min="7946" max="7954" width="12.77734375" style="1" customWidth="1"/>
    <col min="7955" max="7955" width="0" style="1" hidden="1" customWidth="1"/>
    <col min="7956" max="7959" width="12.77734375" style="1" customWidth="1"/>
    <col min="7960" max="7960" width="1.77734375" style="1" customWidth="1"/>
    <col min="7961" max="7961" width="12.77734375" style="1" customWidth="1"/>
    <col min="7962" max="7962" width="1.77734375" style="1" customWidth="1"/>
    <col min="7963" max="7964" width="0" style="1" hidden="1" customWidth="1"/>
    <col min="7965" max="7965" width="12.77734375" style="1" customWidth="1"/>
    <col min="7966" max="7966" width="17.88671875" style="1" customWidth="1"/>
    <col min="7967" max="7967" width="11.77734375" style="1" customWidth="1"/>
    <col min="7968" max="7968" width="12" style="1" customWidth="1"/>
    <col min="7969" max="8192" width="27.5546875" style="1"/>
    <col min="8193" max="8193" width="19.44140625" style="1" customWidth="1"/>
    <col min="8194" max="8195" width="12.77734375" style="1" customWidth="1"/>
    <col min="8196" max="8196" width="13" style="1" customWidth="1"/>
    <col min="8197" max="8198" width="12.77734375" style="1" customWidth="1"/>
    <col min="8199" max="8201" width="0" style="1" hidden="1" customWidth="1"/>
    <col min="8202" max="8210" width="12.77734375" style="1" customWidth="1"/>
    <col min="8211" max="8211" width="0" style="1" hidden="1" customWidth="1"/>
    <col min="8212" max="8215" width="12.77734375" style="1" customWidth="1"/>
    <col min="8216" max="8216" width="1.77734375" style="1" customWidth="1"/>
    <col min="8217" max="8217" width="12.77734375" style="1" customWidth="1"/>
    <col min="8218" max="8218" width="1.77734375" style="1" customWidth="1"/>
    <col min="8219" max="8220" width="0" style="1" hidden="1" customWidth="1"/>
    <col min="8221" max="8221" width="12.77734375" style="1" customWidth="1"/>
    <col min="8222" max="8222" width="17.88671875" style="1" customWidth="1"/>
    <col min="8223" max="8223" width="11.77734375" style="1" customWidth="1"/>
    <col min="8224" max="8224" width="12" style="1" customWidth="1"/>
    <col min="8225" max="8448" width="27.5546875" style="1"/>
    <col min="8449" max="8449" width="19.44140625" style="1" customWidth="1"/>
    <col min="8450" max="8451" width="12.77734375" style="1" customWidth="1"/>
    <col min="8452" max="8452" width="13" style="1" customWidth="1"/>
    <col min="8453" max="8454" width="12.77734375" style="1" customWidth="1"/>
    <col min="8455" max="8457" width="0" style="1" hidden="1" customWidth="1"/>
    <col min="8458" max="8466" width="12.77734375" style="1" customWidth="1"/>
    <col min="8467" max="8467" width="0" style="1" hidden="1" customWidth="1"/>
    <col min="8468" max="8471" width="12.77734375" style="1" customWidth="1"/>
    <col min="8472" max="8472" width="1.77734375" style="1" customWidth="1"/>
    <col min="8473" max="8473" width="12.77734375" style="1" customWidth="1"/>
    <col min="8474" max="8474" width="1.77734375" style="1" customWidth="1"/>
    <col min="8475" max="8476" width="0" style="1" hidden="1" customWidth="1"/>
    <col min="8477" max="8477" width="12.77734375" style="1" customWidth="1"/>
    <col min="8478" max="8478" width="17.88671875" style="1" customWidth="1"/>
    <col min="8479" max="8479" width="11.77734375" style="1" customWidth="1"/>
    <col min="8480" max="8480" width="12" style="1" customWidth="1"/>
    <col min="8481" max="8704" width="27.5546875" style="1"/>
    <col min="8705" max="8705" width="19.44140625" style="1" customWidth="1"/>
    <col min="8706" max="8707" width="12.77734375" style="1" customWidth="1"/>
    <col min="8708" max="8708" width="13" style="1" customWidth="1"/>
    <col min="8709" max="8710" width="12.77734375" style="1" customWidth="1"/>
    <col min="8711" max="8713" width="0" style="1" hidden="1" customWidth="1"/>
    <col min="8714" max="8722" width="12.77734375" style="1" customWidth="1"/>
    <col min="8723" max="8723" width="0" style="1" hidden="1" customWidth="1"/>
    <col min="8724" max="8727" width="12.77734375" style="1" customWidth="1"/>
    <col min="8728" max="8728" width="1.77734375" style="1" customWidth="1"/>
    <col min="8729" max="8729" width="12.77734375" style="1" customWidth="1"/>
    <col min="8730" max="8730" width="1.77734375" style="1" customWidth="1"/>
    <col min="8731" max="8732" width="0" style="1" hidden="1" customWidth="1"/>
    <col min="8733" max="8733" width="12.77734375" style="1" customWidth="1"/>
    <col min="8734" max="8734" width="17.88671875" style="1" customWidth="1"/>
    <col min="8735" max="8735" width="11.77734375" style="1" customWidth="1"/>
    <col min="8736" max="8736" width="12" style="1" customWidth="1"/>
    <col min="8737" max="8960" width="27.5546875" style="1"/>
    <col min="8961" max="8961" width="19.44140625" style="1" customWidth="1"/>
    <col min="8962" max="8963" width="12.77734375" style="1" customWidth="1"/>
    <col min="8964" max="8964" width="13" style="1" customWidth="1"/>
    <col min="8965" max="8966" width="12.77734375" style="1" customWidth="1"/>
    <col min="8967" max="8969" width="0" style="1" hidden="1" customWidth="1"/>
    <col min="8970" max="8978" width="12.77734375" style="1" customWidth="1"/>
    <col min="8979" max="8979" width="0" style="1" hidden="1" customWidth="1"/>
    <col min="8980" max="8983" width="12.77734375" style="1" customWidth="1"/>
    <col min="8984" max="8984" width="1.77734375" style="1" customWidth="1"/>
    <col min="8985" max="8985" width="12.77734375" style="1" customWidth="1"/>
    <col min="8986" max="8986" width="1.77734375" style="1" customWidth="1"/>
    <col min="8987" max="8988" width="0" style="1" hidden="1" customWidth="1"/>
    <col min="8989" max="8989" width="12.77734375" style="1" customWidth="1"/>
    <col min="8990" max="8990" width="17.88671875" style="1" customWidth="1"/>
    <col min="8991" max="8991" width="11.77734375" style="1" customWidth="1"/>
    <col min="8992" max="8992" width="12" style="1" customWidth="1"/>
    <col min="8993" max="9216" width="27.5546875" style="1"/>
    <col min="9217" max="9217" width="19.44140625" style="1" customWidth="1"/>
    <col min="9218" max="9219" width="12.77734375" style="1" customWidth="1"/>
    <col min="9220" max="9220" width="13" style="1" customWidth="1"/>
    <col min="9221" max="9222" width="12.77734375" style="1" customWidth="1"/>
    <col min="9223" max="9225" width="0" style="1" hidden="1" customWidth="1"/>
    <col min="9226" max="9234" width="12.77734375" style="1" customWidth="1"/>
    <col min="9235" max="9235" width="0" style="1" hidden="1" customWidth="1"/>
    <col min="9236" max="9239" width="12.77734375" style="1" customWidth="1"/>
    <col min="9240" max="9240" width="1.77734375" style="1" customWidth="1"/>
    <col min="9241" max="9241" width="12.77734375" style="1" customWidth="1"/>
    <col min="9242" max="9242" width="1.77734375" style="1" customWidth="1"/>
    <col min="9243" max="9244" width="0" style="1" hidden="1" customWidth="1"/>
    <col min="9245" max="9245" width="12.77734375" style="1" customWidth="1"/>
    <col min="9246" max="9246" width="17.88671875" style="1" customWidth="1"/>
    <col min="9247" max="9247" width="11.77734375" style="1" customWidth="1"/>
    <col min="9248" max="9248" width="12" style="1" customWidth="1"/>
    <col min="9249" max="9472" width="27.5546875" style="1"/>
    <col min="9473" max="9473" width="19.44140625" style="1" customWidth="1"/>
    <col min="9474" max="9475" width="12.77734375" style="1" customWidth="1"/>
    <col min="9476" max="9476" width="13" style="1" customWidth="1"/>
    <col min="9477" max="9478" width="12.77734375" style="1" customWidth="1"/>
    <col min="9479" max="9481" width="0" style="1" hidden="1" customWidth="1"/>
    <col min="9482" max="9490" width="12.77734375" style="1" customWidth="1"/>
    <col min="9491" max="9491" width="0" style="1" hidden="1" customWidth="1"/>
    <col min="9492" max="9495" width="12.77734375" style="1" customWidth="1"/>
    <col min="9496" max="9496" width="1.77734375" style="1" customWidth="1"/>
    <col min="9497" max="9497" width="12.77734375" style="1" customWidth="1"/>
    <col min="9498" max="9498" width="1.77734375" style="1" customWidth="1"/>
    <col min="9499" max="9500" width="0" style="1" hidden="1" customWidth="1"/>
    <col min="9501" max="9501" width="12.77734375" style="1" customWidth="1"/>
    <col min="9502" max="9502" width="17.88671875" style="1" customWidth="1"/>
    <col min="9503" max="9503" width="11.77734375" style="1" customWidth="1"/>
    <col min="9504" max="9504" width="12" style="1" customWidth="1"/>
    <col min="9505" max="9728" width="27.5546875" style="1"/>
    <col min="9729" max="9729" width="19.44140625" style="1" customWidth="1"/>
    <col min="9730" max="9731" width="12.77734375" style="1" customWidth="1"/>
    <col min="9732" max="9732" width="13" style="1" customWidth="1"/>
    <col min="9733" max="9734" width="12.77734375" style="1" customWidth="1"/>
    <col min="9735" max="9737" width="0" style="1" hidden="1" customWidth="1"/>
    <col min="9738" max="9746" width="12.77734375" style="1" customWidth="1"/>
    <col min="9747" max="9747" width="0" style="1" hidden="1" customWidth="1"/>
    <col min="9748" max="9751" width="12.77734375" style="1" customWidth="1"/>
    <col min="9752" max="9752" width="1.77734375" style="1" customWidth="1"/>
    <col min="9753" max="9753" width="12.77734375" style="1" customWidth="1"/>
    <col min="9754" max="9754" width="1.77734375" style="1" customWidth="1"/>
    <col min="9755" max="9756" width="0" style="1" hidden="1" customWidth="1"/>
    <col min="9757" max="9757" width="12.77734375" style="1" customWidth="1"/>
    <col min="9758" max="9758" width="17.88671875" style="1" customWidth="1"/>
    <col min="9759" max="9759" width="11.77734375" style="1" customWidth="1"/>
    <col min="9760" max="9760" width="12" style="1" customWidth="1"/>
    <col min="9761" max="9984" width="27.5546875" style="1"/>
    <col min="9985" max="9985" width="19.44140625" style="1" customWidth="1"/>
    <col min="9986" max="9987" width="12.77734375" style="1" customWidth="1"/>
    <col min="9988" max="9988" width="13" style="1" customWidth="1"/>
    <col min="9989" max="9990" width="12.77734375" style="1" customWidth="1"/>
    <col min="9991" max="9993" width="0" style="1" hidden="1" customWidth="1"/>
    <col min="9994" max="10002" width="12.77734375" style="1" customWidth="1"/>
    <col min="10003" max="10003" width="0" style="1" hidden="1" customWidth="1"/>
    <col min="10004" max="10007" width="12.77734375" style="1" customWidth="1"/>
    <col min="10008" max="10008" width="1.77734375" style="1" customWidth="1"/>
    <col min="10009" max="10009" width="12.77734375" style="1" customWidth="1"/>
    <col min="10010" max="10010" width="1.77734375" style="1" customWidth="1"/>
    <col min="10011" max="10012" width="0" style="1" hidden="1" customWidth="1"/>
    <col min="10013" max="10013" width="12.77734375" style="1" customWidth="1"/>
    <col min="10014" max="10014" width="17.88671875" style="1" customWidth="1"/>
    <col min="10015" max="10015" width="11.77734375" style="1" customWidth="1"/>
    <col min="10016" max="10016" width="12" style="1" customWidth="1"/>
    <col min="10017" max="10240" width="27.5546875" style="1"/>
    <col min="10241" max="10241" width="19.44140625" style="1" customWidth="1"/>
    <col min="10242" max="10243" width="12.77734375" style="1" customWidth="1"/>
    <col min="10244" max="10244" width="13" style="1" customWidth="1"/>
    <col min="10245" max="10246" width="12.77734375" style="1" customWidth="1"/>
    <col min="10247" max="10249" width="0" style="1" hidden="1" customWidth="1"/>
    <col min="10250" max="10258" width="12.77734375" style="1" customWidth="1"/>
    <col min="10259" max="10259" width="0" style="1" hidden="1" customWidth="1"/>
    <col min="10260" max="10263" width="12.77734375" style="1" customWidth="1"/>
    <col min="10264" max="10264" width="1.77734375" style="1" customWidth="1"/>
    <col min="10265" max="10265" width="12.77734375" style="1" customWidth="1"/>
    <col min="10266" max="10266" width="1.77734375" style="1" customWidth="1"/>
    <col min="10267" max="10268" width="0" style="1" hidden="1" customWidth="1"/>
    <col min="10269" max="10269" width="12.77734375" style="1" customWidth="1"/>
    <col min="10270" max="10270" width="17.88671875" style="1" customWidth="1"/>
    <col min="10271" max="10271" width="11.77734375" style="1" customWidth="1"/>
    <col min="10272" max="10272" width="12" style="1" customWidth="1"/>
    <col min="10273" max="10496" width="27.5546875" style="1"/>
    <col min="10497" max="10497" width="19.44140625" style="1" customWidth="1"/>
    <col min="10498" max="10499" width="12.77734375" style="1" customWidth="1"/>
    <col min="10500" max="10500" width="13" style="1" customWidth="1"/>
    <col min="10501" max="10502" width="12.77734375" style="1" customWidth="1"/>
    <col min="10503" max="10505" width="0" style="1" hidden="1" customWidth="1"/>
    <col min="10506" max="10514" width="12.77734375" style="1" customWidth="1"/>
    <col min="10515" max="10515" width="0" style="1" hidden="1" customWidth="1"/>
    <col min="10516" max="10519" width="12.77734375" style="1" customWidth="1"/>
    <col min="10520" max="10520" width="1.77734375" style="1" customWidth="1"/>
    <col min="10521" max="10521" width="12.77734375" style="1" customWidth="1"/>
    <col min="10522" max="10522" width="1.77734375" style="1" customWidth="1"/>
    <col min="10523" max="10524" width="0" style="1" hidden="1" customWidth="1"/>
    <col min="10525" max="10525" width="12.77734375" style="1" customWidth="1"/>
    <col min="10526" max="10526" width="17.88671875" style="1" customWidth="1"/>
    <col min="10527" max="10527" width="11.77734375" style="1" customWidth="1"/>
    <col min="10528" max="10528" width="12" style="1" customWidth="1"/>
    <col min="10529" max="10752" width="27.5546875" style="1"/>
    <col min="10753" max="10753" width="19.44140625" style="1" customWidth="1"/>
    <col min="10754" max="10755" width="12.77734375" style="1" customWidth="1"/>
    <col min="10756" max="10756" width="13" style="1" customWidth="1"/>
    <col min="10757" max="10758" width="12.77734375" style="1" customWidth="1"/>
    <col min="10759" max="10761" width="0" style="1" hidden="1" customWidth="1"/>
    <col min="10762" max="10770" width="12.77734375" style="1" customWidth="1"/>
    <col min="10771" max="10771" width="0" style="1" hidden="1" customWidth="1"/>
    <col min="10772" max="10775" width="12.77734375" style="1" customWidth="1"/>
    <col min="10776" max="10776" width="1.77734375" style="1" customWidth="1"/>
    <col min="10777" max="10777" width="12.77734375" style="1" customWidth="1"/>
    <col min="10778" max="10778" width="1.77734375" style="1" customWidth="1"/>
    <col min="10779" max="10780" width="0" style="1" hidden="1" customWidth="1"/>
    <col min="10781" max="10781" width="12.77734375" style="1" customWidth="1"/>
    <col min="10782" max="10782" width="17.88671875" style="1" customWidth="1"/>
    <col min="10783" max="10783" width="11.77734375" style="1" customWidth="1"/>
    <col min="10784" max="10784" width="12" style="1" customWidth="1"/>
    <col min="10785" max="11008" width="27.5546875" style="1"/>
    <col min="11009" max="11009" width="19.44140625" style="1" customWidth="1"/>
    <col min="11010" max="11011" width="12.77734375" style="1" customWidth="1"/>
    <col min="11012" max="11012" width="13" style="1" customWidth="1"/>
    <col min="11013" max="11014" width="12.77734375" style="1" customWidth="1"/>
    <col min="11015" max="11017" width="0" style="1" hidden="1" customWidth="1"/>
    <col min="11018" max="11026" width="12.77734375" style="1" customWidth="1"/>
    <col min="11027" max="11027" width="0" style="1" hidden="1" customWidth="1"/>
    <col min="11028" max="11031" width="12.77734375" style="1" customWidth="1"/>
    <col min="11032" max="11032" width="1.77734375" style="1" customWidth="1"/>
    <col min="11033" max="11033" width="12.77734375" style="1" customWidth="1"/>
    <col min="11034" max="11034" width="1.77734375" style="1" customWidth="1"/>
    <col min="11035" max="11036" width="0" style="1" hidden="1" customWidth="1"/>
    <col min="11037" max="11037" width="12.77734375" style="1" customWidth="1"/>
    <col min="11038" max="11038" width="17.88671875" style="1" customWidth="1"/>
    <col min="11039" max="11039" width="11.77734375" style="1" customWidth="1"/>
    <col min="11040" max="11040" width="12" style="1" customWidth="1"/>
    <col min="11041" max="11264" width="27.5546875" style="1"/>
    <col min="11265" max="11265" width="19.44140625" style="1" customWidth="1"/>
    <col min="11266" max="11267" width="12.77734375" style="1" customWidth="1"/>
    <col min="11268" max="11268" width="13" style="1" customWidth="1"/>
    <col min="11269" max="11270" width="12.77734375" style="1" customWidth="1"/>
    <col min="11271" max="11273" width="0" style="1" hidden="1" customWidth="1"/>
    <col min="11274" max="11282" width="12.77734375" style="1" customWidth="1"/>
    <col min="11283" max="11283" width="0" style="1" hidden="1" customWidth="1"/>
    <col min="11284" max="11287" width="12.77734375" style="1" customWidth="1"/>
    <col min="11288" max="11288" width="1.77734375" style="1" customWidth="1"/>
    <col min="11289" max="11289" width="12.77734375" style="1" customWidth="1"/>
    <col min="11290" max="11290" width="1.77734375" style="1" customWidth="1"/>
    <col min="11291" max="11292" width="0" style="1" hidden="1" customWidth="1"/>
    <col min="11293" max="11293" width="12.77734375" style="1" customWidth="1"/>
    <col min="11294" max="11294" width="17.88671875" style="1" customWidth="1"/>
    <col min="11295" max="11295" width="11.77734375" style="1" customWidth="1"/>
    <col min="11296" max="11296" width="12" style="1" customWidth="1"/>
    <col min="11297" max="11520" width="27.5546875" style="1"/>
    <col min="11521" max="11521" width="19.44140625" style="1" customWidth="1"/>
    <col min="11522" max="11523" width="12.77734375" style="1" customWidth="1"/>
    <col min="11524" max="11524" width="13" style="1" customWidth="1"/>
    <col min="11525" max="11526" width="12.77734375" style="1" customWidth="1"/>
    <col min="11527" max="11529" width="0" style="1" hidden="1" customWidth="1"/>
    <col min="11530" max="11538" width="12.77734375" style="1" customWidth="1"/>
    <col min="11539" max="11539" width="0" style="1" hidden="1" customWidth="1"/>
    <col min="11540" max="11543" width="12.77734375" style="1" customWidth="1"/>
    <col min="11544" max="11544" width="1.77734375" style="1" customWidth="1"/>
    <col min="11545" max="11545" width="12.77734375" style="1" customWidth="1"/>
    <col min="11546" max="11546" width="1.77734375" style="1" customWidth="1"/>
    <col min="11547" max="11548" width="0" style="1" hidden="1" customWidth="1"/>
    <col min="11549" max="11549" width="12.77734375" style="1" customWidth="1"/>
    <col min="11550" max="11550" width="17.88671875" style="1" customWidth="1"/>
    <col min="11551" max="11551" width="11.77734375" style="1" customWidth="1"/>
    <col min="11552" max="11552" width="12" style="1" customWidth="1"/>
    <col min="11553" max="11776" width="27.5546875" style="1"/>
    <col min="11777" max="11777" width="19.44140625" style="1" customWidth="1"/>
    <col min="11778" max="11779" width="12.77734375" style="1" customWidth="1"/>
    <col min="11780" max="11780" width="13" style="1" customWidth="1"/>
    <col min="11781" max="11782" width="12.77734375" style="1" customWidth="1"/>
    <col min="11783" max="11785" width="0" style="1" hidden="1" customWidth="1"/>
    <col min="11786" max="11794" width="12.77734375" style="1" customWidth="1"/>
    <col min="11795" max="11795" width="0" style="1" hidden="1" customWidth="1"/>
    <col min="11796" max="11799" width="12.77734375" style="1" customWidth="1"/>
    <col min="11800" max="11800" width="1.77734375" style="1" customWidth="1"/>
    <col min="11801" max="11801" width="12.77734375" style="1" customWidth="1"/>
    <col min="11802" max="11802" width="1.77734375" style="1" customWidth="1"/>
    <col min="11803" max="11804" width="0" style="1" hidden="1" customWidth="1"/>
    <col min="11805" max="11805" width="12.77734375" style="1" customWidth="1"/>
    <col min="11806" max="11806" width="17.88671875" style="1" customWidth="1"/>
    <col min="11807" max="11807" width="11.77734375" style="1" customWidth="1"/>
    <col min="11808" max="11808" width="12" style="1" customWidth="1"/>
    <col min="11809" max="12032" width="27.5546875" style="1"/>
    <col min="12033" max="12033" width="19.44140625" style="1" customWidth="1"/>
    <col min="12034" max="12035" width="12.77734375" style="1" customWidth="1"/>
    <col min="12036" max="12036" width="13" style="1" customWidth="1"/>
    <col min="12037" max="12038" width="12.77734375" style="1" customWidth="1"/>
    <col min="12039" max="12041" width="0" style="1" hidden="1" customWidth="1"/>
    <col min="12042" max="12050" width="12.77734375" style="1" customWidth="1"/>
    <col min="12051" max="12051" width="0" style="1" hidden="1" customWidth="1"/>
    <col min="12052" max="12055" width="12.77734375" style="1" customWidth="1"/>
    <col min="12056" max="12056" width="1.77734375" style="1" customWidth="1"/>
    <col min="12057" max="12057" width="12.77734375" style="1" customWidth="1"/>
    <col min="12058" max="12058" width="1.77734375" style="1" customWidth="1"/>
    <col min="12059" max="12060" width="0" style="1" hidden="1" customWidth="1"/>
    <col min="12061" max="12061" width="12.77734375" style="1" customWidth="1"/>
    <col min="12062" max="12062" width="17.88671875" style="1" customWidth="1"/>
    <col min="12063" max="12063" width="11.77734375" style="1" customWidth="1"/>
    <col min="12064" max="12064" width="12" style="1" customWidth="1"/>
    <col min="12065" max="12288" width="27.5546875" style="1"/>
    <col min="12289" max="12289" width="19.44140625" style="1" customWidth="1"/>
    <col min="12290" max="12291" width="12.77734375" style="1" customWidth="1"/>
    <col min="12292" max="12292" width="13" style="1" customWidth="1"/>
    <col min="12293" max="12294" width="12.77734375" style="1" customWidth="1"/>
    <col min="12295" max="12297" width="0" style="1" hidden="1" customWidth="1"/>
    <col min="12298" max="12306" width="12.77734375" style="1" customWidth="1"/>
    <col min="12307" max="12307" width="0" style="1" hidden="1" customWidth="1"/>
    <col min="12308" max="12311" width="12.77734375" style="1" customWidth="1"/>
    <col min="12312" max="12312" width="1.77734375" style="1" customWidth="1"/>
    <col min="12313" max="12313" width="12.77734375" style="1" customWidth="1"/>
    <col min="12314" max="12314" width="1.77734375" style="1" customWidth="1"/>
    <col min="12315" max="12316" width="0" style="1" hidden="1" customWidth="1"/>
    <col min="12317" max="12317" width="12.77734375" style="1" customWidth="1"/>
    <col min="12318" max="12318" width="17.88671875" style="1" customWidth="1"/>
    <col min="12319" max="12319" width="11.77734375" style="1" customWidth="1"/>
    <col min="12320" max="12320" width="12" style="1" customWidth="1"/>
    <col min="12321" max="12544" width="27.5546875" style="1"/>
    <col min="12545" max="12545" width="19.44140625" style="1" customWidth="1"/>
    <col min="12546" max="12547" width="12.77734375" style="1" customWidth="1"/>
    <col min="12548" max="12548" width="13" style="1" customWidth="1"/>
    <col min="12549" max="12550" width="12.77734375" style="1" customWidth="1"/>
    <col min="12551" max="12553" width="0" style="1" hidden="1" customWidth="1"/>
    <col min="12554" max="12562" width="12.77734375" style="1" customWidth="1"/>
    <col min="12563" max="12563" width="0" style="1" hidden="1" customWidth="1"/>
    <col min="12564" max="12567" width="12.77734375" style="1" customWidth="1"/>
    <col min="12568" max="12568" width="1.77734375" style="1" customWidth="1"/>
    <col min="12569" max="12569" width="12.77734375" style="1" customWidth="1"/>
    <col min="12570" max="12570" width="1.77734375" style="1" customWidth="1"/>
    <col min="12571" max="12572" width="0" style="1" hidden="1" customWidth="1"/>
    <col min="12573" max="12573" width="12.77734375" style="1" customWidth="1"/>
    <col min="12574" max="12574" width="17.88671875" style="1" customWidth="1"/>
    <col min="12575" max="12575" width="11.77734375" style="1" customWidth="1"/>
    <col min="12576" max="12576" width="12" style="1" customWidth="1"/>
    <col min="12577" max="12800" width="27.5546875" style="1"/>
    <col min="12801" max="12801" width="19.44140625" style="1" customWidth="1"/>
    <col min="12802" max="12803" width="12.77734375" style="1" customWidth="1"/>
    <col min="12804" max="12804" width="13" style="1" customWidth="1"/>
    <col min="12805" max="12806" width="12.77734375" style="1" customWidth="1"/>
    <col min="12807" max="12809" width="0" style="1" hidden="1" customWidth="1"/>
    <col min="12810" max="12818" width="12.77734375" style="1" customWidth="1"/>
    <col min="12819" max="12819" width="0" style="1" hidden="1" customWidth="1"/>
    <col min="12820" max="12823" width="12.77734375" style="1" customWidth="1"/>
    <col min="12824" max="12824" width="1.77734375" style="1" customWidth="1"/>
    <col min="12825" max="12825" width="12.77734375" style="1" customWidth="1"/>
    <col min="12826" max="12826" width="1.77734375" style="1" customWidth="1"/>
    <col min="12827" max="12828" width="0" style="1" hidden="1" customWidth="1"/>
    <col min="12829" max="12829" width="12.77734375" style="1" customWidth="1"/>
    <col min="12830" max="12830" width="17.88671875" style="1" customWidth="1"/>
    <col min="12831" max="12831" width="11.77734375" style="1" customWidth="1"/>
    <col min="12832" max="12832" width="12" style="1" customWidth="1"/>
    <col min="12833" max="13056" width="27.5546875" style="1"/>
    <col min="13057" max="13057" width="19.44140625" style="1" customWidth="1"/>
    <col min="13058" max="13059" width="12.77734375" style="1" customWidth="1"/>
    <col min="13060" max="13060" width="13" style="1" customWidth="1"/>
    <col min="13061" max="13062" width="12.77734375" style="1" customWidth="1"/>
    <col min="13063" max="13065" width="0" style="1" hidden="1" customWidth="1"/>
    <col min="13066" max="13074" width="12.77734375" style="1" customWidth="1"/>
    <col min="13075" max="13075" width="0" style="1" hidden="1" customWidth="1"/>
    <col min="13076" max="13079" width="12.77734375" style="1" customWidth="1"/>
    <col min="13080" max="13080" width="1.77734375" style="1" customWidth="1"/>
    <col min="13081" max="13081" width="12.77734375" style="1" customWidth="1"/>
    <col min="13082" max="13082" width="1.77734375" style="1" customWidth="1"/>
    <col min="13083" max="13084" width="0" style="1" hidden="1" customWidth="1"/>
    <col min="13085" max="13085" width="12.77734375" style="1" customWidth="1"/>
    <col min="13086" max="13086" width="17.88671875" style="1" customWidth="1"/>
    <col min="13087" max="13087" width="11.77734375" style="1" customWidth="1"/>
    <col min="13088" max="13088" width="12" style="1" customWidth="1"/>
    <col min="13089" max="13312" width="27.5546875" style="1"/>
    <col min="13313" max="13313" width="19.44140625" style="1" customWidth="1"/>
    <col min="13314" max="13315" width="12.77734375" style="1" customWidth="1"/>
    <col min="13316" max="13316" width="13" style="1" customWidth="1"/>
    <col min="13317" max="13318" width="12.77734375" style="1" customWidth="1"/>
    <col min="13319" max="13321" width="0" style="1" hidden="1" customWidth="1"/>
    <col min="13322" max="13330" width="12.77734375" style="1" customWidth="1"/>
    <col min="13331" max="13331" width="0" style="1" hidden="1" customWidth="1"/>
    <col min="13332" max="13335" width="12.77734375" style="1" customWidth="1"/>
    <col min="13336" max="13336" width="1.77734375" style="1" customWidth="1"/>
    <col min="13337" max="13337" width="12.77734375" style="1" customWidth="1"/>
    <col min="13338" max="13338" width="1.77734375" style="1" customWidth="1"/>
    <col min="13339" max="13340" width="0" style="1" hidden="1" customWidth="1"/>
    <col min="13341" max="13341" width="12.77734375" style="1" customWidth="1"/>
    <col min="13342" max="13342" width="17.88671875" style="1" customWidth="1"/>
    <col min="13343" max="13343" width="11.77734375" style="1" customWidth="1"/>
    <col min="13344" max="13344" width="12" style="1" customWidth="1"/>
    <col min="13345" max="13568" width="27.5546875" style="1"/>
    <col min="13569" max="13569" width="19.44140625" style="1" customWidth="1"/>
    <col min="13570" max="13571" width="12.77734375" style="1" customWidth="1"/>
    <col min="13572" max="13572" width="13" style="1" customWidth="1"/>
    <col min="13573" max="13574" width="12.77734375" style="1" customWidth="1"/>
    <col min="13575" max="13577" width="0" style="1" hidden="1" customWidth="1"/>
    <col min="13578" max="13586" width="12.77734375" style="1" customWidth="1"/>
    <col min="13587" max="13587" width="0" style="1" hidden="1" customWidth="1"/>
    <col min="13588" max="13591" width="12.77734375" style="1" customWidth="1"/>
    <col min="13592" max="13592" width="1.77734375" style="1" customWidth="1"/>
    <col min="13593" max="13593" width="12.77734375" style="1" customWidth="1"/>
    <col min="13594" max="13594" width="1.77734375" style="1" customWidth="1"/>
    <col min="13595" max="13596" width="0" style="1" hidden="1" customWidth="1"/>
    <col min="13597" max="13597" width="12.77734375" style="1" customWidth="1"/>
    <col min="13598" max="13598" width="17.88671875" style="1" customWidth="1"/>
    <col min="13599" max="13599" width="11.77734375" style="1" customWidth="1"/>
    <col min="13600" max="13600" width="12" style="1" customWidth="1"/>
    <col min="13601" max="13824" width="27.5546875" style="1"/>
    <col min="13825" max="13825" width="19.44140625" style="1" customWidth="1"/>
    <col min="13826" max="13827" width="12.77734375" style="1" customWidth="1"/>
    <col min="13828" max="13828" width="13" style="1" customWidth="1"/>
    <col min="13829" max="13830" width="12.77734375" style="1" customWidth="1"/>
    <col min="13831" max="13833" width="0" style="1" hidden="1" customWidth="1"/>
    <col min="13834" max="13842" width="12.77734375" style="1" customWidth="1"/>
    <col min="13843" max="13843" width="0" style="1" hidden="1" customWidth="1"/>
    <col min="13844" max="13847" width="12.77734375" style="1" customWidth="1"/>
    <col min="13848" max="13848" width="1.77734375" style="1" customWidth="1"/>
    <col min="13849" max="13849" width="12.77734375" style="1" customWidth="1"/>
    <col min="13850" max="13850" width="1.77734375" style="1" customWidth="1"/>
    <col min="13851" max="13852" width="0" style="1" hidden="1" customWidth="1"/>
    <col min="13853" max="13853" width="12.77734375" style="1" customWidth="1"/>
    <col min="13854" max="13854" width="17.88671875" style="1" customWidth="1"/>
    <col min="13855" max="13855" width="11.77734375" style="1" customWidth="1"/>
    <col min="13856" max="13856" width="12" style="1" customWidth="1"/>
    <col min="13857" max="14080" width="27.5546875" style="1"/>
    <col min="14081" max="14081" width="19.44140625" style="1" customWidth="1"/>
    <col min="14082" max="14083" width="12.77734375" style="1" customWidth="1"/>
    <col min="14084" max="14084" width="13" style="1" customWidth="1"/>
    <col min="14085" max="14086" width="12.77734375" style="1" customWidth="1"/>
    <col min="14087" max="14089" width="0" style="1" hidden="1" customWidth="1"/>
    <col min="14090" max="14098" width="12.77734375" style="1" customWidth="1"/>
    <col min="14099" max="14099" width="0" style="1" hidden="1" customWidth="1"/>
    <col min="14100" max="14103" width="12.77734375" style="1" customWidth="1"/>
    <col min="14104" max="14104" width="1.77734375" style="1" customWidth="1"/>
    <col min="14105" max="14105" width="12.77734375" style="1" customWidth="1"/>
    <col min="14106" max="14106" width="1.77734375" style="1" customWidth="1"/>
    <col min="14107" max="14108" width="0" style="1" hidden="1" customWidth="1"/>
    <col min="14109" max="14109" width="12.77734375" style="1" customWidth="1"/>
    <col min="14110" max="14110" width="17.88671875" style="1" customWidth="1"/>
    <col min="14111" max="14111" width="11.77734375" style="1" customWidth="1"/>
    <col min="14112" max="14112" width="12" style="1" customWidth="1"/>
    <col min="14113" max="14336" width="27.5546875" style="1"/>
    <col min="14337" max="14337" width="19.44140625" style="1" customWidth="1"/>
    <col min="14338" max="14339" width="12.77734375" style="1" customWidth="1"/>
    <col min="14340" max="14340" width="13" style="1" customWidth="1"/>
    <col min="14341" max="14342" width="12.77734375" style="1" customWidth="1"/>
    <col min="14343" max="14345" width="0" style="1" hidden="1" customWidth="1"/>
    <col min="14346" max="14354" width="12.77734375" style="1" customWidth="1"/>
    <col min="14355" max="14355" width="0" style="1" hidden="1" customWidth="1"/>
    <col min="14356" max="14359" width="12.77734375" style="1" customWidth="1"/>
    <col min="14360" max="14360" width="1.77734375" style="1" customWidth="1"/>
    <col min="14361" max="14361" width="12.77734375" style="1" customWidth="1"/>
    <col min="14362" max="14362" width="1.77734375" style="1" customWidth="1"/>
    <col min="14363" max="14364" width="0" style="1" hidden="1" customWidth="1"/>
    <col min="14365" max="14365" width="12.77734375" style="1" customWidth="1"/>
    <col min="14366" max="14366" width="17.88671875" style="1" customWidth="1"/>
    <col min="14367" max="14367" width="11.77734375" style="1" customWidth="1"/>
    <col min="14368" max="14368" width="12" style="1" customWidth="1"/>
    <col min="14369" max="14592" width="27.5546875" style="1"/>
    <col min="14593" max="14593" width="19.44140625" style="1" customWidth="1"/>
    <col min="14594" max="14595" width="12.77734375" style="1" customWidth="1"/>
    <col min="14596" max="14596" width="13" style="1" customWidth="1"/>
    <col min="14597" max="14598" width="12.77734375" style="1" customWidth="1"/>
    <col min="14599" max="14601" width="0" style="1" hidden="1" customWidth="1"/>
    <col min="14602" max="14610" width="12.77734375" style="1" customWidth="1"/>
    <col min="14611" max="14611" width="0" style="1" hidden="1" customWidth="1"/>
    <col min="14612" max="14615" width="12.77734375" style="1" customWidth="1"/>
    <col min="14616" max="14616" width="1.77734375" style="1" customWidth="1"/>
    <col min="14617" max="14617" width="12.77734375" style="1" customWidth="1"/>
    <col min="14618" max="14618" width="1.77734375" style="1" customWidth="1"/>
    <col min="14619" max="14620" width="0" style="1" hidden="1" customWidth="1"/>
    <col min="14621" max="14621" width="12.77734375" style="1" customWidth="1"/>
    <col min="14622" max="14622" width="17.88671875" style="1" customWidth="1"/>
    <col min="14623" max="14623" width="11.77734375" style="1" customWidth="1"/>
    <col min="14624" max="14624" width="12" style="1" customWidth="1"/>
    <col min="14625" max="14848" width="27.5546875" style="1"/>
    <col min="14849" max="14849" width="19.44140625" style="1" customWidth="1"/>
    <col min="14850" max="14851" width="12.77734375" style="1" customWidth="1"/>
    <col min="14852" max="14852" width="13" style="1" customWidth="1"/>
    <col min="14853" max="14854" width="12.77734375" style="1" customWidth="1"/>
    <col min="14855" max="14857" width="0" style="1" hidden="1" customWidth="1"/>
    <col min="14858" max="14866" width="12.77734375" style="1" customWidth="1"/>
    <col min="14867" max="14867" width="0" style="1" hidden="1" customWidth="1"/>
    <col min="14868" max="14871" width="12.77734375" style="1" customWidth="1"/>
    <col min="14872" max="14872" width="1.77734375" style="1" customWidth="1"/>
    <col min="14873" max="14873" width="12.77734375" style="1" customWidth="1"/>
    <col min="14874" max="14874" width="1.77734375" style="1" customWidth="1"/>
    <col min="14875" max="14876" width="0" style="1" hidden="1" customWidth="1"/>
    <col min="14877" max="14877" width="12.77734375" style="1" customWidth="1"/>
    <col min="14878" max="14878" width="17.88671875" style="1" customWidth="1"/>
    <col min="14879" max="14879" width="11.77734375" style="1" customWidth="1"/>
    <col min="14880" max="14880" width="12" style="1" customWidth="1"/>
    <col min="14881" max="15104" width="27.5546875" style="1"/>
    <col min="15105" max="15105" width="19.44140625" style="1" customWidth="1"/>
    <col min="15106" max="15107" width="12.77734375" style="1" customWidth="1"/>
    <col min="15108" max="15108" width="13" style="1" customWidth="1"/>
    <col min="15109" max="15110" width="12.77734375" style="1" customWidth="1"/>
    <col min="15111" max="15113" width="0" style="1" hidden="1" customWidth="1"/>
    <col min="15114" max="15122" width="12.77734375" style="1" customWidth="1"/>
    <col min="15123" max="15123" width="0" style="1" hidden="1" customWidth="1"/>
    <col min="15124" max="15127" width="12.77734375" style="1" customWidth="1"/>
    <col min="15128" max="15128" width="1.77734375" style="1" customWidth="1"/>
    <col min="15129" max="15129" width="12.77734375" style="1" customWidth="1"/>
    <col min="15130" max="15130" width="1.77734375" style="1" customWidth="1"/>
    <col min="15131" max="15132" width="0" style="1" hidden="1" customWidth="1"/>
    <col min="15133" max="15133" width="12.77734375" style="1" customWidth="1"/>
    <col min="15134" max="15134" width="17.88671875" style="1" customWidth="1"/>
    <col min="15135" max="15135" width="11.77734375" style="1" customWidth="1"/>
    <col min="15136" max="15136" width="12" style="1" customWidth="1"/>
    <col min="15137" max="15360" width="27.5546875" style="1"/>
    <col min="15361" max="15361" width="19.44140625" style="1" customWidth="1"/>
    <col min="15362" max="15363" width="12.77734375" style="1" customWidth="1"/>
    <col min="15364" max="15364" width="13" style="1" customWidth="1"/>
    <col min="15365" max="15366" width="12.77734375" style="1" customWidth="1"/>
    <col min="15367" max="15369" width="0" style="1" hidden="1" customWidth="1"/>
    <col min="15370" max="15378" width="12.77734375" style="1" customWidth="1"/>
    <col min="15379" max="15379" width="0" style="1" hidden="1" customWidth="1"/>
    <col min="15380" max="15383" width="12.77734375" style="1" customWidth="1"/>
    <col min="15384" max="15384" width="1.77734375" style="1" customWidth="1"/>
    <col min="15385" max="15385" width="12.77734375" style="1" customWidth="1"/>
    <col min="15386" max="15386" width="1.77734375" style="1" customWidth="1"/>
    <col min="15387" max="15388" width="0" style="1" hidden="1" customWidth="1"/>
    <col min="15389" max="15389" width="12.77734375" style="1" customWidth="1"/>
    <col min="15390" max="15390" width="17.88671875" style="1" customWidth="1"/>
    <col min="15391" max="15391" width="11.77734375" style="1" customWidth="1"/>
    <col min="15392" max="15392" width="12" style="1" customWidth="1"/>
    <col min="15393" max="15616" width="27.5546875" style="1"/>
    <col min="15617" max="15617" width="19.44140625" style="1" customWidth="1"/>
    <col min="15618" max="15619" width="12.77734375" style="1" customWidth="1"/>
    <col min="15620" max="15620" width="13" style="1" customWidth="1"/>
    <col min="15621" max="15622" width="12.77734375" style="1" customWidth="1"/>
    <col min="15623" max="15625" width="0" style="1" hidden="1" customWidth="1"/>
    <col min="15626" max="15634" width="12.77734375" style="1" customWidth="1"/>
    <col min="15635" max="15635" width="0" style="1" hidden="1" customWidth="1"/>
    <col min="15636" max="15639" width="12.77734375" style="1" customWidth="1"/>
    <col min="15640" max="15640" width="1.77734375" style="1" customWidth="1"/>
    <col min="15641" max="15641" width="12.77734375" style="1" customWidth="1"/>
    <col min="15642" max="15642" width="1.77734375" style="1" customWidth="1"/>
    <col min="15643" max="15644" width="0" style="1" hidden="1" customWidth="1"/>
    <col min="15645" max="15645" width="12.77734375" style="1" customWidth="1"/>
    <col min="15646" max="15646" width="17.88671875" style="1" customWidth="1"/>
    <col min="15647" max="15647" width="11.77734375" style="1" customWidth="1"/>
    <col min="15648" max="15648" width="12" style="1" customWidth="1"/>
    <col min="15649" max="15872" width="27.5546875" style="1"/>
    <col min="15873" max="15873" width="19.44140625" style="1" customWidth="1"/>
    <col min="15874" max="15875" width="12.77734375" style="1" customWidth="1"/>
    <col min="15876" max="15876" width="13" style="1" customWidth="1"/>
    <col min="15877" max="15878" width="12.77734375" style="1" customWidth="1"/>
    <col min="15879" max="15881" width="0" style="1" hidden="1" customWidth="1"/>
    <col min="15882" max="15890" width="12.77734375" style="1" customWidth="1"/>
    <col min="15891" max="15891" width="0" style="1" hidden="1" customWidth="1"/>
    <col min="15892" max="15895" width="12.77734375" style="1" customWidth="1"/>
    <col min="15896" max="15896" width="1.77734375" style="1" customWidth="1"/>
    <col min="15897" max="15897" width="12.77734375" style="1" customWidth="1"/>
    <col min="15898" max="15898" width="1.77734375" style="1" customWidth="1"/>
    <col min="15899" max="15900" width="0" style="1" hidden="1" customWidth="1"/>
    <col min="15901" max="15901" width="12.77734375" style="1" customWidth="1"/>
    <col min="15902" max="15902" width="17.88671875" style="1" customWidth="1"/>
    <col min="15903" max="15903" width="11.77734375" style="1" customWidth="1"/>
    <col min="15904" max="15904" width="12" style="1" customWidth="1"/>
    <col min="15905" max="16128" width="27.5546875" style="1"/>
    <col min="16129" max="16129" width="19.44140625" style="1" customWidth="1"/>
    <col min="16130" max="16131" width="12.77734375" style="1" customWidth="1"/>
    <col min="16132" max="16132" width="13" style="1" customWidth="1"/>
    <col min="16133" max="16134" width="12.77734375" style="1" customWidth="1"/>
    <col min="16135" max="16137" width="0" style="1" hidden="1" customWidth="1"/>
    <col min="16138" max="16146" width="12.77734375" style="1" customWidth="1"/>
    <col min="16147" max="16147" width="0" style="1" hidden="1" customWidth="1"/>
    <col min="16148" max="16151" width="12.77734375" style="1" customWidth="1"/>
    <col min="16152" max="16152" width="1.77734375" style="1" customWidth="1"/>
    <col min="16153" max="16153" width="12.77734375" style="1" customWidth="1"/>
    <col min="16154" max="16154" width="1.77734375" style="1" customWidth="1"/>
    <col min="16155" max="16156" width="0" style="1" hidden="1" customWidth="1"/>
    <col min="16157" max="16157" width="12.77734375" style="1" customWidth="1"/>
    <col min="16158" max="16158" width="17.88671875" style="1" customWidth="1"/>
    <col min="16159" max="16159" width="11.77734375" style="1" customWidth="1"/>
    <col min="16160" max="16160" width="12" style="1" customWidth="1"/>
    <col min="16161" max="16384" width="27.5546875" style="1"/>
  </cols>
  <sheetData>
    <row r="1" spans="1:52" ht="36.75" customHeight="1" x14ac:dyDescent="0.25">
      <c r="A1" s="65"/>
      <c r="B1" s="50"/>
      <c r="C1" s="64"/>
      <c r="D1" s="50"/>
      <c r="E1" s="50"/>
      <c r="F1" s="50"/>
      <c r="G1" s="50"/>
      <c r="H1" s="50"/>
      <c r="I1" s="50"/>
      <c r="J1" s="50"/>
      <c r="K1" s="50"/>
      <c r="M1" s="63"/>
      <c r="O1" s="50"/>
      <c r="P1" s="50"/>
      <c r="Q1" s="50"/>
      <c r="R1" s="50"/>
      <c r="S1" s="50"/>
      <c r="T1" s="50"/>
      <c r="U1" s="50"/>
      <c r="V1" s="50"/>
      <c r="W1" s="62" t="s">
        <v>95</v>
      </c>
      <c r="Y1" s="61"/>
      <c r="AA1" s="61"/>
      <c r="AC1" s="61"/>
    </row>
    <row r="2" spans="1:52" s="57" customFormat="1" ht="18" customHeight="1" x14ac:dyDescent="0.2">
      <c r="A2" s="60"/>
      <c r="B2" s="27"/>
      <c r="C2" s="27"/>
      <c r="D2" s="28"/>
      <c r="E2" s="27"/>
      <c r="F2" s="27"/>
      <c r="G2" s="27"/>
      <c r="H2" s="27"/>
      <c r="I2" s="27"/>
      <c r="J2" s="27"/>
      <c r="K2" s="27"/>
      <c r="M2" s="59"/>
      <c r="N2" s="58"/>
      <c r="O2" s="27"/>
      <c r="P2" s="27"/>
      <c r="Q2" s="27"/>
      <c r="R2" s="27"/>
      <c r="S2" s="27"/>
      <c r="T2" s="27"/>
      <c r="U2" s="27"/>
      <c r="V2" s="27"/>
      <c r="W2" s="5"/>
      <c r="Y2" s="5"/>
      <c r="AA2" s="5"/>
      <c r="AC2" s="5"/>
    </row>
    <row r="3" spans="1:52" ht="21" customHeight="1" x14ac:dyDescent="0.2">
      <c r="A3" s="56"/>
      <c r="B3" s="50"/>
      <c r="C3" s="50"/>
      <c r="D3" s="56"/>
      <c r="E3" s="50"/>
      <c r="F3" s="51"/>
      <c r="G3" s="50"/>
      <c r="H3" s="50"/>
      <c r="I3" s="51"/>
      <c r="J3" s="50"/>
      <c r="K3" s="50"/>
      <c r="M3" s="55"/>
      <c r="N3" s="54"/>
      <c r="O3" s="50"/>
      <c r="P3" s="50"/>
      <c r="Q3" s="50"/>
      <c r="R3" s="50"/>
      <c r="S3" s="50"/>
      <c r="T3" s="50"/>
      <c r="U3" s="50"/>
      <c r="V3" s="50"/>
      <c r="W3" s="5"/>
      <c r="Y3" s="5"/>
      <c r="AA3" s="5"/>
      <c r="AC3" s="5"/>
    </row>
    <row r="4" spans="1:52" ht="20.100000000000001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2"/>
      <c r="X4" s="8"/>
      <c r="Y4" s="52"/>
      <c r="Z4" s="8"/>
      <c r="AA4" s="52"/>
      <c r="AB4" s="8"/>
      <c r="AC4" s="52"/>
    </row>
    <row r="5" spans="1:52" ht="15" customHeight="1" x14ac:dyDescent="0.2">
      <c r="A5" s="50"/>
      <c r="B5" s="50"/>
      <c r="C5" s="50"/>
      <c r="D5" s="50"/>
      <c r="E5" s="51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49"/>
      <c r="Y5" s="48"/>
      <c r="AA5" s="48"/>
      <c r="AC5" s="48"/>
    </row>
    <row r="6" spans="1:52" ht="15.95" customHeight="1" x14ac:dyDescent="0.25">
      <c r="A6" s="90"/>
      <c r="B6" s="90" t="s">
        <v>94</v>
      </c>
      <c r="C6" s="90" t="s">
        <v>99</v>
      </c>
      <c r="D6" s="90"/>
      <c r="E6" s="90" t="s">
        <v>93</v>
      </c>
      <c r="F6" s="90"/>
      <c r="G6" s="182"/>
      <c r="H6" s="183"/>
      <c r="I6" s="183"/>
      <c r="J6" s="105" t="s">
        <v>92</v>
      </c>
      <c r="K6" s="104"/>
      <c r="L6" s="90" t="s">
        <v>91</v>
      </c>
      <c r="M6" s="103" t="s">
        <v>90</v>
      </c>
      <c r="N6" s="96" t="s">
        <v>89</v>
      </c>
      <c r="O6" s="95"/>
      <c r="P6" s="95"/>
      <c r="Q6" s="94"/>
      <c r="R6" s="174" t="s">
        <v>88</v>
      </c>
      <c r="S6" s="175"/>
      <c r="T6" s="176"/>
      <c r="U6" s="90" t="s">
        <v>87</v>
      </c>
      <c r="V6" s="102" t="s">
        <v>86</v>
      </c>
      <c r="W6" s="101" t="s">
        <v>73</v>
      </c>
      <c r="X6" s="82"/>
      <c r="Y6" s="100" t="s">
        <v>85</v>
      </c>
      <c r="Z6" s="2"/>
      <c r="AA6" s="106"/>
      <c r="AB6" s="2"/>
      <c r="AC6" s="10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83" t="s">
        <v>22</v>
      </c>
      <c r="B7" s="83" t="s">
        <v>84</v>
      </c>
      <c r="C7" s="83" t="s">
        <v>98</v>
      </c>
      <c r="D7" s="83" t="s">
        <v>82</v>
      </c>
      <c r="E7" s="83" t="s">
        <v>83</v>
      </c>
      <c r="F7" s="83" t="s">
        <v>82</v>
      </c>
      <c r="G7" s="184"/>
      <c r="H7" s="184"/>
      <c r="I7" s="184"/>
      <c r="J7" s="99" t="s">
        <v>81</v>
      </c>
      <c r="K7" s="98"/>
      <c r="L7" s="83" t="s">
        <v>80</v>
      </c>
      <c r="M7" s="97" t="s">
        <v>70</v>
      </c>
      <c r="N7" s="96" t="s">
        <v>79</v>
      </c>
      <c r="O7" s="95"/>
      <c r="P7" s="94"/>
      <c r="Q7" s="90" t="s">
        <v>78</v>
      </c>
      <c r="R7" s="177" t="s">
        <v>100</v>
      </c>
      <c r="S7" s="178"/>
      <c r="T7" s="179"/>
      <c r="U7" s="83" t="s">
        <v>77</v>
      </c>
      <c r="V7" s="84" t="s">
        <v>76</v>
      </c>
      <c r="W7" s="83" t="s">
        <v>75</v>
      </c>
      <c r="X7" s="82"/>
      <c r="Y7" s="81" t="s">
        <v>74</v>
      </c>
      <c r="Z7" s="2"/>
      <c r="AA7" s="107"/>
      <c r="AB7" s="2"/>
      <c r="AC7" s="81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83"/>
      <c r="B8" s="83" t="s">
        <v>72</v>
      </c>
      <c r="C8" s="83" t="s">
        <v>72</v>
      </c>
      <c r="D8" s="83"/>
      <c r="E8" s="83" t="s">
        <v>71</v>
      </c>
      <c r="F8" s="83"/>
      <c r="G8" s="93"/>
      <c r="H8" s="92"/>
      <c r="I8" s="91"/>
      <c r="J8" s="90" t="s">
        <v>71</v>
      </c>
      <c r="K8" s="90" t="s">
        <v>70</v>
      </c>
      <c r="L8" s="83" t="s">
        <v>69</v>
      </c>
      <c r="M8" s="83" t="s">
        <v>68</v>
      </c>
      <c r="N8" s="84" t="s">
        <v>67</v>
      </c>
      <c r="O8" s="90" t="s">
        <v>66</v>
      </c>
      <c r="P8" s="185" t="s">
        <v>63</v>
      </c>
      <c r="Q8" s="83" t="s">
        <v>65</v>
      </c>
      <c r="R8" s="90" t="s">
        <v>64</v>
      </c>
      <c r="S8" s="89"/>
      <c r="T8" s="180" t="s">
        <v>63</v>
      </c>
      <c r="U8" s="83" t="s">
        <v>62</v>
      </c>
      <c r="V8" s="84" t="s">
        <v>61</v>
      </c>
      <c r="W8" s="83" t="s">
        <v>60</v>
      </c>
      <c r="X8" s="82"/>
      <c r="Y8" s="81" t="s">
        <v>59</v>
      </c>
      <c r="Z8" s="2"/>
      <c r="AA8" s="107"/>
      <c r="AB8" s="2"/>
      <c r="AC8" s="81" t="s">
        <v>58</v>
      </c>
      <c r="AD8" s="24"/>
      <c r="AE8" s="24"/>
      <c r="AF8" s="24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88"/>
      <c r="B9" s="83"/>
      <c r="C9" s="83"/>
      <c r="D9" s="83"/>
      <c r="E9" s="83" t="s">
        <v>57</v>
      </c>
      <c r="F9" s="88"/>
      <c r="G9" s="87"/>
      <c r="H9" s="86"/>
      <c r="I9" s="85"/>
      <c r="J9" s="83" t="s">
        <v>56</v>
      </c>
      <c r="K9" s="83" t="s">
        <v>55</v>
      </c>
      <c r="L9" s="83" t="s">
        <v>54</v>
      </c>
      <c r="M9" s="83" t="s">
        <v>53</v>
      </c>
      <c r="N9" s="84" t="s">
        <v>52</v>
      </c>
      <c r="O9" s="83" t="s">
        <v>51</v>
      </c>
      <c r="P9" s="186"/>
      <c r="Q9" s="83"/>
      <c r="R9" s="83" t="s">
        <v>50</v>
      </c>
      <c r="S9" s="84"/>
      <c r="T9" s="181"/>
      <c r="U9" s="83" t="s">
        <v>49</v>
      </c>
      <c r="V9" s="84" t="s">
        <v>48</v>
      </c>
      <c r="W9" s="83" t="s">
        <v>47</v>
      </c>
      <c r="X9" s="82"/>
      <c r="Y9" s="81" t="s">
        <v>46</v>
      </c>
      <c r="Z9" s="2"/>
      <c r="AA9" s="108"/>
      <c r="AB9" s="2"/>
      <c r="AC9" s="81"/>
      <c r="AD9" s="24"/>
      <c r="AE9" s="24"/>
      <c r="AF9" s="24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4" t="s">
        <v>45</v>
      </c>
      <c r="B10" s="40">
        <v>694053.88679999998</v>
      </c>
      <c r="C10" s="40">
        <v>90690.138271119999</v>
      </c>
      <c r="D10" s="76">
        <f>B10+C10</f>
        <v>784744.02507112001</v>
      </c>
      <c r="E10" s="40">
        <v>35.008399999999995</v>
      </c>
      <c r="F10" s="76">
        <f>D10+E10</f>
        <v>784779.03347112006</v>
      </c>
      <c r="G10" s="40">
        <v>0</v>
      </c>
      <c r="H10" s="40">
        <v>0</v>
      </c>
      <c r="I10" s="40">
        <v>0</v>
      </c>
      <c r="J10" s="40">
        <v>3547.6395000000002</v>
      </c>
      <c r="K10" s="40">
        <v>844.58930000000009</v>
      </c>
      <c r="L10" s="40">
        <v>0</v>
      </c>
      <c r="M10" s="40">
        <v>13095.913500000001</v>
      </c>
      <c r="N10" s="40">
        <v>1878.2270000000001</v>
      </c>
      <c r="O10" s="40">
        <v>3865.3159999999998</v>
      </c>
      <c r="P10" s="40">
        <v>86.89461845000001</v>
      </c>
      <c r="Q10" s="40">
        <v>6053.8966</v>
      </c>
      <c r="R10" s="40">
        <v>211.08403725774221</v>
      </c>
      <c r="S10" s="40">
        <v>0</v>
      </c>
      <c r="T10" s="40">
        <v>152.26435066181008</v>
      </c>
      <c r="U10" s="40">
        <v>0</v>
      </c>
      <c r="V10" s="40">
        <v>2925.3355000000001</v>
      </c>
      <c r="W10" s="76">
        <f t="shared" ref="W10:W32" si="0">SUM(F10:V10)</f>
        <v>817440.19387748954</v>
      </c>
      <c r="X10" s="36"/>
      <c r="Y10" s="42">
        <v>94285.960901999992</v>
      </c>
      <c r="Z10" s="38"/>
      <c r="AA10" s="109">
        <v>0</v>
      </c>
      <c r="AB10" s="36"/>
      <c r="AC10" s="76">
        <f>+W10+Y10+AA10</f>
        <v>911726.1547794895</v>
      </c>
      <c r="AD10" s="29"/>
      <c r="AE10" s="25"/>
      <c r="AF10" s="190"/>
      <c r="AG10" s="2"/>
      <c r="AH10" s="34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4" t="s">
        <v>44</v>
      </c>
      <c r="B11" s="40">
        <v>94191.160599999988</v>
      </c>
      <c r="C11" s="40">
        <v>4235.3032335199996</v>
      </c>
      <c r="D11" s="76">
        <f t="shared" ref="D11:D32" si="1">B11+C11</f>
        <v>98426.463833519985</v>
      </c>
      <c r="E11" s="40">
        <v>1.7832999999999999</v>
      </c>
      <c r="F11" s="76">
        <f t="shared" ref="F11:F32" si="2">D11+E11</f>
        <v>98428.247133519981</v>
      </c>
      <c r="G11" s="40">
        <v>0</v>
      </c>
      <c r="H11" s="40">
        <v>0</v>
      </c>
      <c r="I11" s="40">
        <v>0</v>
      </c>
      <c r="J11" s="40">
        <v>444.9624</v>
      </c>
      <c r="K11" s="40">
        <v>0</v>
      </c>
      <c r="L11" s="40">
        <v>0</v>
      </c>
      <c r="M11" s="40">
        <v>0</v>
      </c>
      <c r="N11" s="40">
        <v>235.58010000000002</v>
      </c>
      <c r="O11" s="40">
        <v>405.3895</v>
      </c>
      <c r="P11" s="40">
        <v>130.96282729000001</v>
      </c>
      <c r="Q11" s="40">
        <v>876.77119999999991</v>
      </c>
      <c r="R11" s="40">
        <v>323.29670226509666</v>
      </c>
      <c r="S11" s="40">
        <v>0</v>
      </c>
      <c r="T11" s="40">
        <v>229.4845205963606</v>
      </c>
      <c r="U11" s="40">
        <v>2.2000000000000002</v>
      </c>
      <c r="V11" s="40">
        <v>366.91559999999998</v>
      </c>
      <c r="W11" s="76">
        <f t="shared" si="0"/>
        <v>101443.80998367145</v>
      </c>
      <c r="X11" s="36"/>
      <c r="Y11" s="42">
        <v>519.17111999999997</v>
      </c>
      <c r="Z11" s="38"/>
      <c r="AA11" s="43">
        <v>0</v>
      </c>
      <c r="AB11" s="36"/>
      <c r="AC11" s="76">
        <f t="shared" ref="AC11:AC38" si="3">+W11+Y11+AA11</f>
        <v>101962.98110367145</v>
      </c>
      <c r="AD11" s="29"/>
      <c r="AE11" s="25"/>
      <c r="AF11" s="190"/>
      <c r="AG11" s="2"/>
      <c r="AH11" s="34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4" t="s">
        <v>43</v>
      </c>
      <c r="B12" s="40">
        <v>297822.49910000002</v>
      </c>
      <c r="C12" s="40">
        <v>19482.39487416</v>
      </c>
      <c r="D12" s="76">
        <f t="shared" si="1"/>
        <v>317304.89397416002</v>
      </c>
      <c r="E12" s="40">
        <v>10.441700000000001</v>
      </c>
      <c r="F12" s="76">
        <f>D12+E12</f>
        <v>317315.33567416004</v>
      </c>
      <c r="G12" s="40">
        <v>0</v>
      </c>
      <c r="H12" s="40">
        <v>0</v>
      </c>
      <c r="I12" s="40">
        <v>0</v>
      </c>
      <c r="J12" s="40">
        <v>1434.4593</v>
      </c>
      <c r="K12" s="40">
        <v>288.43090000000001</v>
      </c>
      <c r="L12" s="40">
        <v>0</v>
      </c>
      <c r="M12" s="40">
        <v>4472.3105999999998</v>
      </c>
      <c r="N12" s="40">
        <v>759.45060000000001</v>
      </c>
      <c r="O12" s="40">
        <v>2119.7031000000002</v>
      </c>
      <c r="P12" s="40">
        <v>86.89461845000001</v>
      </c>
      <c r="Q12" s="40">
        <v>2358.9321</v>
      </c>
      <c r="R12" s="40">
        <v>198.11028547298773</v>
      </c>
      <c r="S12" s="40">
        <v>0</v>
      </c>
      <c r="T12" s="40">
        <v>152.26435066181008</v>
      </c>
      <c r="U12" s="40">
        <v>0.5</v>
      </c>
      <c r="V12" s="40">
        <v>1182.8431</v>
      </c>
      <c r="W12" s="76">
        <f t="shared" si="0"/>
        <v>330369.23462874483</v>
      </c>
      <c r="X12" s="36"/>
      <c r="Y12" s="42">
        <v>3028.7879640000001</v>
      </c>
      <c r="Z12" s="38"/>
      <c r="AA12" s="43">
        <v>0</v>
      </c>
      <c r="AB12" s="36"/>
      <c r="AC12" s="76">
        <f t="shared" si="3"/>
        <v>333398.02259274485</v>
      </c>
      <c r="AD12" s="29"/>
      <c r="AE12" s="25"/>
      <c r="AF12" s="190"/>
      <c r="AG12" s="2"/>
      <c r="AH12" s="34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4" t="s">
        <v>42</v>
      </c>
      <c r="B13" s="40">
        <v>123960.83679999999</v>
      </c>
      <c r="C13" s="40">
        <v>8880.4745218399985</v>
      </c>
      <c r="D13" s="76">
        <f t="shared" si="1"/>
        <v>132841.31132183998</v>
      </c>
      <c r="E13" s="40">
        <v>3.2166999999999999</v>
      </c>
      <c r="F13" s="76">
        <f t="shared" si="2"/>
        <v>132844.52802183997</v>
      </c>
      <c r="G13" s="40">
        <v>0</v>
      </c>
      <c r="H13" s="40">
        <v>0</v>
      </c>
      <c r="I13" s="40">
        <v>0</v>
      </c>
      <c r="J13" s="40">
        <v>600.54369999999994</v>
      </c>
      <c r="K13" s="40">
        <v>92.226799999999997</v>
      </c>
      <c r="L13" s="40">
        <v>0</v>
      </c>
      <c r="M13" s="40">
        <v>1430.0376999999999</v>
      </c>
      <c r="N13" s="40">
        <v>317.94759999999997</v>
      </c>
      <c r="O13" s="40">
        <v>516.73360000000002</v>
      </c>
      <c r="P13" s="40">
        <v>110.00812332</v>
      </c>
      <c r="Q13" s="40">
        <v>2066.6750999999999</v>
      </c>
      <c r="R13" s="40">
        <v>276.84659256456911</v>
      </c>
      <c r="S13" s="40">
        <v>0</v>
      </c>
      <c r="T13" s="40">
        <v>192.76585551537428</v>
      </c>
      <c r="U13" s="40">
        <v>1.5</v>
      </c>
      <c r="V13" s="40">
        <v>495.20279999999997</v>
      </c>
      <c r="W13" s="76">
        <f t="shared" si="0"/>
        <v>138945.01589323994</v>
      </c>
      <c r="X13" s="36"/>
      <c r="Y13" s="42">
        <v>3694.8164040000001</v>
      </c>
      <c r="Z13" s="38"/>
      <c r="AA13" s="43">
        <v>0</v>
      </c>
      <c r="AB13" s="36"/>
      <c r="AC13" s="76">
        <f t="shared" si="3"/>
        <v>142639.83229723995</v>
      </c>
      <c r="AD13" s="29"/>
      <c r="AE13" s="25"/>
      <c r="AF13" s="190"/>
      <c r="AG13" s="2"/>
      <c r="AH13" s="34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4" t="s">
        <v>41</v>
      </c>
      <c r="B14" s="40">
        <v>168350.10310000001</v>
      </c>
      <c r="C14" s="40">
        <v>9918.8069275200032</v>
      </c>
      <c r="D14" s="76">
        <f t="shared" si="1"/>
        <v>178268.91002752</v>
      </c>
      <c r="E14" s="40">
        <v>2.8</v>
      </c>
      <c r="F14" s="76">
        <f t="shared" si="2"/>
        <v>178271.71002751999</v>
      </c>
      <c r="G14" s="40">
        <v>0</v>
      </c>
      <c r="H14" s="40">
        <v>0</v>
      </c>
      <c r="I14" s="40">
        <v>0</v>
      </c>
      <c r="J14" s="40">
        <v>805.91099999999994</v>
      </c>
      <c r="K14" s="40">
        <v>72.505899999999997</v>
      </c>
      <c r="L14" s="40">
        <v>0</v>
      </c>
      <c r="M14" s="40">
        <v>1124.2525000000001</v>
      </c>
      <c r="N14" s="40">
        <v>426.67879999999997</v>
      </c>
      <c r="O14" s="40">
        <v>535.48239999999998</v>
      </c>
      <c r="P14" s="40">
        <v>116.83814434</v>
      </c>
      <c r="Q14" s="40">
        <v>1920.5464999999999</v>
      </c>
      <c r="R14" s="40">
        <v>290.38030166684246</v>
      </c>
      <c r="S14" s="40">
        <v>0</v>
      </c>
      <c r="T14" s="40">
        <v>204.73401572053211</v>
      </c>
      <c r="U14" s="40">
        <v>0.5</v>
      </c>
      <c r="V14" s="40">
        <v>664.55160000000001</v>
      </c>
      <c r="W14" s="76">
        <f t="shared" si="0"/>
        <v>184434.09118924735</v>
      </c>
      <c r="X14" s="36"/>
      <c r="Y14" s="42">
        <v>4507.9120080000002</v>
      </c>
      <c r="Z14" s="38"/>
      <c r="AA14" s="43">
        <v>0</v>
      </c>
      <c r="AB14" s="36"/>
      <c r="AC14" s="76">
        <f t="shared" si="3"/>
        <v>188942.00319724737</v>
      </c>
      <c r="AD14" s="29"/>
      <c r="AE14" s="25"/>
      <c r="AF14" s="190"/>
      <c r="AG14" s="2"/>
      <c r="AH14" s="34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4" t="s">
        <v>40</v>
      </c>
      <c r="B15" s="40">
        <v>52443.540500000003</v>
      </c>
      <c r="C15" s="40">
        <v>4071.3560115999994</v>
      </c>
      <c r="D15" s="76">
        <f t="shared" si="1"/>
        <v>56514.896511600004</v>
      </c>
      <c r="E15" s="40">
        <v>2.0167000000000002</v>
      </c>
      <c r="F15" s="76">
        <f t="shared" si="2"/>
        <v>56516.913211600004</v>
      </c>
      <c r="G15" s="40">
        <v>0</v>
      </c>
      <c r="H15" s="40">
        <v>0</v>
      </c>
      <c r="I15" s="40">
        <v>0</v>
      </c>
      <c r="J15" s="40">
        <v>255.49029999999999</v>
      </c>
      <c r="K15" s="40">
        <v>28.363</v>
      </c>
      <c r="L15" s="40">
        <v>0</v>
      </c>
      <c r="M15" s="40">
        <v>439.78649999999999</v>
      </c>
      <c r="N15" s="40">
        <v>135.268</v>
      </c>
      <c r="O15" s="40">
        <v>455.27719999999999</v>
      </c>
      <c r="P15" s="40">
        <v>122.50280383</v>
      </c>
      <c r="Q15" s="40">
        <v>1336.0323999999998</v>
      </c>
      <c r="R15" s="40">
        <v>350.16829178455993</v>
      </c>
      <c r="S15" s="40">
        <v>0</v>
      </c>
      <c r="T15" s="40">
        <v>214.66012753770281</v>
      </c>
      <c r="U15" s="40">
        <v>3</v>
      </c>
      <c r="V15" s="40">
        <v>210.67959999999999</v>
      </c>
      <c r="W15" s="76">
        <f t="shared" si="0"/>
        <v>60068.141434752259</v>
      </c>
      <c r="X15" s="36"/>
      <c r="Y15" s="42">
        <v>858.5823959999999</v>
      </c>
      <c r="Z15" s="38"/>
      <c r="AA15" s="43">
        <v>0</v>
      </c>
      <c r="AB15" s="36"/>
      <c r="AC15" s="76">
        <f t="shared" si="3"/>
        <v>60926.723830752257</v>
      </c>
      <c r="AD15" s="29"/>
      <c r="AE15" s="25"/>
      <c r="AF15" s="190"/>
      <c r="AG15" s="2"/>
      <c r="AH15" s="34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4" t="s">
        <v>39</v>
      </c>
      <c r="B16" s="40">
        <v>165930.69680000001</v>
      </c>
      <c r="C16" s="40">
        <v>8552.580077999999</v>
      </c>
      <c r="D16" s="76">
        <f t="shared" si="1"/>
        <v>174483.276878</v>
      </c>
      <c r="E16" s="40">
        <v>5.6249000000000002</v>
      </c>
      <c r="F16" s="76">
        <f t="shared" si="2"/>
        <v>174488.901778</v>
      </c>
      <c r="G16" s="40">
        <v>0</v>
      </c>
      <c r="H16" s="40">
        <v>0</v>
      </c>
      <c r="I16" s="40">
        <v>0</v>
      </c>
      <c r="J16" s="40">
        <v>788.79700000000003</v>
      </c>
      <c r="K16" s="40">
        <v>125.1726</v>
      </c>
      <c r="L16" s="40">
        <v>0</v>
      </c>
      <c r="M16" s="40">
        <v>1940.8843999999999</v>
      </c>
      <c r="N16" s="40">
        <v>417.6114</v>
      </c>
      <c r="O16" s="40">
        <v>706.73480000000006</v>
      </c>
      <c r="P16" s="40">
        <v>100.55065064</v>
      </c>
      <c r="Q16" s="40">
        <v>1628.2893999999999</v>
      </c>
      <c r="R16" s="40">
        <v>276.91652847811628</v>
      </c>
      <c r="S16" s="40">
        <v>0</v>
      </c>
      <c r="T16" s="40">
        <v>176.19364468071865</v>
      </c>
      <c r="U16" s="40">
        <v>1.8</v>
      </c>
      <c r="V16" s="40">
        <v>650.42909999999995</v>
      </c>
      <c r="W16" s="76">
        <f t="shared" si="0"/>
        <v>181302.28130179885</v>
      </c>
      <c r="X16" s="36"/>
      <c r="Y16" s="42">
        <v>2083.4688599999999</v>
      </c>
      <c r="Z16" s="38"/>
      <c r="AA16" s="43">
        <v>0</v>
      </c>
      <c r="AB16" s="36"/>
      <c r="AC16" s="76">
        <f t="shared" si="3"/>
        <v>183385.75016179885</v>
      </c>
      <c r="AD16" s="29"/>
      <c r="AE16" s="25"/>
      <c r="AF16" s="190"/>
      <c r="AG16" s="2"/>
      <c r="AH16" s="34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4" t="s">
        <v>38</v>
      </c>
      <c r="B17" s="40">
        <v>124295.3217</v>
      </c>
      <c r="C17" s="40">
        <v>5792.8018419999999</v>
      </c>
      <c r="D17" s="76">
        <f t="shared" si="1"/>
        <v>130088.123542</v>
      </c>
      <c r="E17" s="40">
        <v>1.7251000000000001</v>
      </c>
      <c r="F17" s="76">
        <f t="shared" si="2"/>
        <v>130089.848642</v>
      </c>
      <c r="G17" s="40">
        <v>0</v>
      </c>
      <c r="H17" s="40">
        <v>0</v>
      </c>
      <c r="I17" s="40">
        <v>0</v>
      </c>
      <c r="J17" s="40">
        <v>588.09719999999993</v>
      </c>
      <c r="K17" s="40">
        <v>33.774699999999996</v>
      </c>
      <c r="L17" s="40">
        <v>0</v>
      </c>
      <c r="M17" s="40">
        <v>523.69870000000003</v>
      </c>
      <c r="N17" s="40">
        <v>311.36090000000002</v>
      </c>
      <c r="O17" s="40">
        <v>367.71120000000002</v>
      </c>
      <c r="P17" s="40">
        <v>135.01252125999997</v>
      </c>
      <c r="Q17" s="40">
        <v>1670.0403999999999</v>
      </c>
      <c r="R17" s="40">
        <v>299.95787740310845</v>
      </c>
      <c r="S17" s="40">
        <v>0</v>
      </c>
      <c r="T17" s="40">
        <v>236.58074855962343</v>
      </c>
      <c r="U17" s="40">
        <v>2.2000000000000002</v>
      </c>
      <c r="V17" s="40">
        <v>484.94409999999999</v>
      </c>
      <c r="W17" s="76">
        <f t="shared" si="0"/>
        <v>134743.22698922272</v>
      </c>
      <c r="X17" s="36"/>
      <c r="Y17" s="42">
        <v>2223.4965480000001</v>
      </c>
      <c r="Z17" s="38"/>
      <c r="AA17" s="43">
        <v>0</v>
      </c>
      <c r="AB17" s="36"/>
      <c r="AC17" s="76">
        <f t="shared" si="3"/>
        <v>136966.72353722272</v>
      </c>
      <c r="AD17" s="29"/>
      <c r="AE17" s="25"/>
      <c r="AF17" s="190"/>
      <c r="AG17" s="2"/>
      <c r="AH17" s="34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4" t="s">
        <v>37</v>
      </c>
      <c r="B18" s="40">
        <v>95976.919099999999</v>
      </c>
      <c r="C18" s="40">
        <v>5546.8810090400002</v>
      </c>
      <c r="D18" s="76">
        <f t="shared" si="1"/>
        <v>101523.80010903999</v>
      </c>
      <c r="E18" s="40">
        <v>2.7749999999999999</v>
      </c>
      <c r="F18" s="76">
        <f t="shared" si="2"/>
        <v>101526.57510903999</v>
      </c>
      <c r="G18" s="40">
        <v>0</v>
      </c>
      <c r="H18" s="40">
        <v>0</v>
      </c>
      <c r="I18" s="40">
        <v>0</v>
      </c>
      <c r="J18" s="40">
        <v>458.96469999999999</v>
      </c>
      <c r="K18" s="40">
        <v>0</v>
      </c>
      <c r="L18" s="40">
        <v>0</v>
      </c>
      <c r="M18" s="40">
        <v>0</v>
      </c>
      <c r="N18" s="40">
        <v>242.9879</v>
      </c>
      <c r="O18" s="40">
        <v>376.28500000000003</v>
      </c>
      <c r="P18" s="40">
        <v>108.9502758</v>
      </c>
      <c r="Q18" s="40">
        <v>1252.5303000000001</v>
      </c>
      <c r="R18" s="40">
        <v>303.60882174190533</v>
      </c>
      <c r="S18" s="40">
        <v>0</v>
      </c>
      <c r="T18" s="40">
        <v>190.91220253605158</v>
      </c>
      <c r="U18" s="40">
        <v>2.2000000000000002</v>
      </c>
      <c r="V18" s="40">
        <v>378.45320000000004</v>
      </c>
      <c r="W18" s="76">
        <f t="shared" si="0"/>
        <v>104841.46750911794</v>
      </c>
      <c r="X18" s="36"/>
      <c r="Y18" s="42">
        <v>2150.2941299999998</v>
      </c>
      <c r="Z18" s="38"/>
      <c r="AA18" s="43">
        <v>0</v>
      </c>
      <c r="AB18" s="36"/>
      <c r="AC18" s="76">
        <f t="shared" si="3"/>
        <v>106991.76163911793</v>
      </c>
      <c r="AD18" s="29"/>
      <c r="AE18" s="25"/>
      <c r="AF18" s="190"/>
      <c r="AG18" s="2"/>
      <c r="AH18" s="34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4" t="s">
        <v>36</v>
      </c>
      <c r="B19" s="40">
        <v>65519.694299999996</v>
      </c>
      <c r="C19" s="40">
        <v>2896.4009209599999</v>
      </c>
      <c r="D19" s="76">
        <f t="shared" si="1"/>
        <v>68416.095220959993</v>
      </c>
      <c r="E19" s="40">
        <v>1.6</v>
      </c>
      <c r="F19" s="76">
        <f t="shared" si="2"/>
        <v>68417.695220959999</v>
      </c>
      <c r="G19" s="40">
        <v>0</v>
      </c>
      <c r="H19" s="40">
        <v>0</v>
      </c>
      <c r="I19" s="40">
        <v>0</v>
      </c>
      <c r="J19" s="40">
        <v>309.25880000000001</v>
      </c>
      <c r="K19" s="40">
        <v>24.906400000000001</v>
      </c>
      <c r="L19" s="40">
        <v>2.0000000000000002E-7</v>
      </c>
      <c r="M19" s="40">
        <v>386.25920000000002</v>
      </c>
      <c r="N19" s="40">
        <v>163.73140000000001</v>
      </c>
      <c r="O19" s="40">
        <v>474.32159999999999</v>
      </c>
      <c r="P19" s="40">
        <v>96.717488370000012</v>
      </c>
      <c r="Q19" s="40">
        <v>851.19319999999993</v>
      </c>
      <c r="R19" s="40">
        <v>381.69532205329858</v>
      </c>
      <c r="S19" s="40">
        <v>0</v>
      </c>
      <c r="T19" s="40">
        <v>169.47684247936508</v>
      </c>
      <c r="U19" s="40">
        <v>2.5</v>
      </c>
      <c r="V19" s="40">
        <v>255.01129999999998</v>
      </c>
      <c r="W19" s="76">
        <f t="shared" si="0"/>
        <v>71532.766774062664</v>
      </c>
      <c r="X19" s="36"/>
      <c r="Y19" s="42">
        <v>0</v>
      </c>
      <c r="Z19" s="38"/>
      <c r="AA19" s="43">
        <v>0</v>
      </c>
      <c r="AB19" s="36"/>
      <c r="AC19" s="76">
        <f t="shared" si="3"/>
        <v>71532.766774062664</v>
      </c>
      <c r="AD19" s="29"/>
      <c r="AE19" s="25"/>
      <c r="AF19" s="190"/>
      <c r="AG19" s="2"/>
      <c r="AH19" s="34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4" t="s">
        <v>35</v>
      </c>
      <c r="B20" s="40">
        <v>70685.653200000001</v>
      </c>
      <c r="C20" s="40">
        <v>3306.2689758400002</v>
      </c>
      <c r="D20" s="76">
        <f t="shared" si="1"/>
        <v>73991.922175839994</v>
      </c>
      <c r="E20" s="40">
        <v>1.6916</v>
      </c>
      <c r="F20" s="76">
        <f t="shared" si="2"/>
        <v>73993.61377584</v>
      </c>
      <c r="G20" s="40">
        <v>0</v>
      </c>
      <c r="H20" s="40">
        <v>0</v>
      </c>
      <c r="I20" s="40">
        <v>0</v>
      </c>
      <c r="J20" s="40">
        <v>334.49970000000002</v>
      </c>
      <c r="K20" s="40">
        <v>0</v>
      </c>
      <c r="L20" s="40">
        <v>0</v>
      </c>
      <c r="M20" s="40">
        <v>0</v>
      </c>
      <c r="N20" s="40">
        <v>177.09570000000002</v>
      </c>
      <c r="O20" s="40">
        <v>367.70830000000001</v>
      </c>
      <c r="P20" s="40">
        <v>127.42739609000002</v>
      </c>
      <c r="Q20" s="40">
        <v>835.02019999999993</v>
      </c>
      <c r="R20" s="40">
        <v>355.53254033241717</v>
      </c>
      <c r="S20" s="40">
        <v>0</v>
      </c>
      <c r="T20" s="40">
        <v>223.28942882284704</v>
      </c>
      <c r="U20" s="40">
        <v>2.2000000000000002</v>
      </c>
      <c r="V20" s="40">
        <v>275.82620000000003</v>
      </c>
      <c r="W20" s="76">
        <f t="shared" si="0"/>
        <v>76692.213241085265</v>
      </c>
      <c r="X20" s="36"/>
      <c r="Y20" s="42">
        <v>673.58527200000003</v>
      </c>
      <c r="Z20" s="38"/>
      <c r="AA20" s="43">
        <v>0</v>
      </c>
      <c r="AB20" s="36"/>
      <c r="AC20" s="76">
        <f t="shared" si="3"/>
        <v>77365.798513085261</v>
      </c>
      <c r="AD20" s="29"/>
      <c r="AE20" s="25"/>
      <c r="AF20" s="190"/>
      <c r="AG20" s="2"/>
      <c r="AH20" s="34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4" t="s">
        <v>34</v>
      </c>
      <c r="B21" s="40">
        <v>136528.97630000001</v>
      </c>
      <c r="C21" s="40">
        <v>12487.313404640001</v>
      </c>
      <c r="D21" s="76">
        <f t="shared" si="1"/>
        <v>149016.28970464002</v>
      </c>
      <c r="E21" s="40">
        <v>5.1416000000000004</v>
      </c>
      <c r="F21" s="76">
        <f t="shared" si="2"/>
        <v>149021.43130464002</v>
      </c>
      <c r="G21" s="40">
        <v>0</v>
      </c>
      <c r="H21" s="40">
        <v>0</v>
      </c>
      <c r="I21" s="40">
        <v>0</v>
      </c>
      <c r="J21" s="40">
        <v>673.66690000000006</v>
      </c>
      <c r="K21" s="40">
        <v>0</v>
      </c>
      <c r="L21" s="40">
        <v>0</v>
      </c>
      <c r="M21" s="40">
        <v>0</v>
      </c>
      <c r="N21" s="40">
        <v>356.6635</v>
      </c>
      <c r="O21" s="40">
        <v>744.81790000000001</v>
      </c>
      <c r="P21" s="40">
        <v>98.908368039999999</v>
      </c>
      <c r="Q21" s="40">
        <v>1670.0403999999999</v>
      </c>
      <c r="R21" s="40">
        <v>223.12751402534403</v>
      </c>
      <c r="S21" s="40">
        <v>0</v>
      </c>
      <c r="T21" s="40">
        <v>173.31589345976053</v>
      </c>
      <c r="U21" s="40">
        <v>2.2000000000000002</v>
      </c>
      <c r="V21" s="40">
        <v>555.5027</v>
      </c>
      <c r="W21" s="76">
        <f t="shared" si="0"/>
        <v>153519.67448016515</v>
      </c>
      <c r="X21" s="36"/>
      <c r="Y21" s="42">
        <v>3151.9004759999998</v>
      </c>
      <c r="Z21" s="38"/>
      <c r="AA21" s="43">
        <v>0</v>
      </c>
      <c r="AB21" s="36"/>
      <c r="AC21" s="76">
        <f t="shared" si="3"/>
        <v>156671.57495616516</v>
      </c>
      <c r="AD21" s="29"/>
      <c r="AE21" s="25"/>
      <c r="AF21" s="190"/>
      <c r="AG21" s="2"/>
      <c r="AH21" s="34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4" t="s">
        <v>33</v>
      </c>
      <c r="B22" s="40">
        <v>107522.98020000001</v>
      </c>
      <c r="C22" s="40">
        <v>10519.94674128</v>
      </c>
      <c r="D22" s="76">
        <f t="shared" si="1"/>
        <v>118042.92694128001</v>
      </c>
      <c r="E22" s="40">
        <v>2.8416999999999999</v>
      </c>
      <c r="F22" s="76">
        <f t="shared" si="2"/>
        <v>118045.76864128001</v>
      </c>
      <c r="G22" s="40">
        <v>0</v>
      </c>
      <c r="H22" s="40">
        <v>0</v>
      </c>
      <c r="I22" s="40">
        <v>0</v>
      </c>
      <c r="J22" s="40">
        <v>533.64380000000006</v>
      </c>
      <c r="K22" s="40">
        <v>39.597099999999998</v>
      </c>
      <c r="L22" s="40">
        <v>0</v>
      </c>
      <c r="M22" s="40">
        <v>613.97980000000007</v>
      </c>
      <c r="N22" s="40">
        <v>282.52499999999998</v>
      </c>
      <c r="O22" s="40">
        <v>528.20080000000007</v>
      </c>
      <c r="P22" s="40">
        <v>127.93689715999999</v>
      </c>
      <c r="Q22" s="40">
        <v>1962.2974999999999</v>
      </c>
      <c r="R22" s="40">
        <v>255.52526844983987</v>
      </c>
      <c r="S22" s="40">
        <v>0</v>
      </c>
      <c r="T22" s="40">
        <v>224.18222117182907</v>
      </c>
      <c r="U22" s="40">
        <v>2.2000000000000002</v>
      </c>
      <c r="V22" s="40">
        <v>440.03219999999999</v>
      </c>
      <c r="W22" s="76">
        <f t="shared" si="0"/>
        <v>123055.88922806169</v>
      </c>
      <c r="X22" s="36"/>
      <c r="Y22" s="42">
        <v>4161.6331200000004</v>
      </c>
      <c r="Z22" s="38"/>
      <c r="AA22" s="43">
        <v>0</v>
      </c>
      <c r="AB22" s="36"/>
      <c r="AC22" s="76">
        <f t="shared" si="3"/>
        <v>127217.52234806168</v>
      </c>
      <c r="AD22" s="29"/>
      <c r="AE22" s="25"/>
      <c r="AF22" s="190"/>
      <c r="AG22" s="2"/>
      <c r="AH22" s="34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4" t="s">
        <v>32</v>
      </c>
      <c r="B23" s="40">
        <v>57403.4254</v>
      </c>
      <c r="C23" s="40">
        <v>4617.8467513599999</v>
      </c>
      <c r="D23" s="76">
        <f t="shared" si="1"/>
        <v>62021.272151359997</v>
      </c>
      <c r="E23" s="40">
        <v>1.4499</v>
      </c>
      <c r="F23" s="76">
        <f t="shared" si="2"/>
        <v>62022.722051359997</v>
      </c>
      <c r="G23" s="40">
        <v>0</v>
      </c>
      <c r="H23" s="40">
        <v>0</v>
      </c>
      <c r="I23" s="40">
        <v>0</v>
      </c>
      <c r="J23" s="40">
        <v>280.38329999999996</v>
      </c>
      <c r="K23" s="40">
        <v>17.808</v>
      </c>
      <c r="L23" s="40">
        <v>0</v>
      </c>
      <c r="M23" s="40">
        <v>276.12400000000002</v>
      </c>
      <c r="N23" s="40">
        <v>148.44120000000001</v>
      </c>
      <c r="O23" s="40">
        <v>566.85430000000008</v>
      </c>
      <c r="P23" s="40">
        <v>113.61046883</v>
      </c>
      <c r="Q23" s="40">
        <v>1795.2935</v>
      </c>
      <c r="R23" s="40">
        <v>306.67351596126304</v>
      </c>
      <c r="S23" s="40">
        <v>0</v>
      </c>
      <c r="T23" s="40">
        <v>199.07820038458681</v>
      </c>
      <c r="U23" s="40">
        <v>2.5</v>
      </c>
      <c r="V23" s="40">
        <v>231.197</v>
      </c>
      <c r="W23" s="76">
        <f t="shared" si="0"/>
        <v>65960.68553653585</v>
      </c>
      <c r="X23" s="36"/>
      <c r="Y23" s="42">
        <v>1154.7096839999999</v>
      </c>
      <c r="Z23" s="38"/>
      <c r="AA23" s="43">
        <v>0</v>
      </c>
      <c r="AB23" s="36"/>
      <c r="AC23" s="76">
        <f t="shared" si="3"/>
        <v>67115.395220535851</v>
      </c>
      <c r="AD23" s="29"/>
      <c r="AE23" s="25"/>
      <c r="AF23" s="190"/>
      <c r="AG23" s="2"/>
      <c r="AH23" s="34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4" t="s">
        <v>31</v>
      </c>
      <c r="B24" s="40">
        <v>85166.510200000004</v>
      </c>
      <c r="C24" s="40">
        <v>5000.3902692799993</v>
      </c>
      <c r="D24" s="76">
        <f t="shared" si="1"/>
        <v>90166.900469280008</v>
      </c>
      <c r="E24" s="40">
        <v>1.2167000000000001</v>
      </c>
      <c r="F24" s="76">
        <f t="shared" si="2"/>
        <v>90168.117169280013</v>
      </c>
      <c r="G24" s="40">
        <v>0</v>
      </c>
      <c r="H24" s="40">
        <v>0</v>
      </c>
      <c r="I24" s="40">
        <v>0</v>
      </c>
      <c r="J24" s="40">
        <v>407.62290000000002</v>
      </c>
      <c r="K24" s="40">
        <v>0</v>
      </c>
      <c r="L24" s="40">
        <v>0</v>
      </c>
      <c r="M24" s="40">
        <v>0</v>
      </c>
      <c r="N24" s="40">
        <v>215.8116</v>
      </c>
      <c r="O24" s="40">
        <v>450.47070000000002</v>
      </c>
      <c r="P24" s="40">
        <v>105.56446198</v>
      </c>
      <c r="Q24" s="40">
        <v>1878.7954999999999</v>
      </c>
      <c r="R24" s="40">
        <v>230.65668708592654</v>
      </c>
      <c r="S24" s="40">
        <v>0</v>
      </c>
      <c r="T24" s="40">
        <v>184.97928343874827</v>
      </c>
      <c r="U24" s="40">
        <v>2.5</v>
      </c>
      <c r="V24" s="40">
        <v>336.12609999999995</v>
      </c>
      <c r="W24" s="76">
        <f t="shared" si="0"/>
        <v>93980.644401784681</v>
      </c>
      <c r="X24" s="36"/>
      <c r="Y24" s="42">
        <v>1080.740016</v>
      </c>
      <c r="Z24" s="38"/>
      <c r="AA24" s="43">
        <v>0</v>
      </c>
      <c r="AB24" s="36"/>
      <c r="AC24" s="76">
        <f t="shared" si="3"/>
        <v>95061.384417784677</v>
      </c>
      <c r="AD24" s="29"/>
      <c r="AE24" s="25"/>
      <c r="AF24" s="190"/>
      <c r="AG24" s="2"/>
      <c r="AH24" s="34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4" t="s">
        <v>30</v>
      </c>
      <c r="B25" s="40">
        <v>126478.4709</v>
      </c>
      <c r="C25" s="40">
        <v>10492.62220432</v>
      </c>
      <c r="D25" s="76">
        <f t="shared" si="1"/>
        <v>136971.09310432</v>
      </c>
      <c r="E25" s="40">
        <v>3.3167</v>
      </c>
      <c r="F25" s="76">
        <f t="shared" si="2"/>
        <v>136974.40980431999</v>
      </c>
      <c r="G25" s="40">
        <v>0</v>
      </c>
      <c r="H25" s="40">
        <v>0</v>
      </c>
      <c r="I25" s="40">
        <v>0</v>
      </c>
      <c r="J25" s="40">
        <v>619.21349999999995</v>
      </c>
      <c r="K25" s="40">
        <v>0</v>
      </c>
      <c r="L25" s="40">
        <v>0</v>
      </c>
      <c r="M25" s="40">
        <v>0</v>
      </c>
      <c r="N25" s="40">
        <v>327.83609999999999</v>
      </c>
      <c r="O25" s="40">
        <v>554.67899999999997</v>
      </c>
      <c r="P25" s="40">
        <v>107.99693488</v>
      </c>
      <c r="Q25" s="40">
        <v>1670.0403999999999</v>
      </c>
      <c r="R25" s="40">
        <v>363.17471665953258</v>
      </c>
      <c r="S25" s="40">
        <v>0</v>
      </c>
      <c r="T25" s="40">
        <v>189.24167520830304</v>
      </c>
      <c r="U25" s="40">
        <v>2.5</v>
      </c>
      <c r="V25" s="40">
        <v>510.60429999999997</v>
      </c>
      <c r="W25" s="76">
        <f t="shared" si="0"/>
        <v>141319.69643106783</v>
      </c>
      <c r="X25" s="36"/>
      <c r="Y25" s="42">
        <v>5862.40092</v>
      </c>
      <c r="Z25" s="38"/>
      <c r="AA25" s="43">
        <v>0</v>
      </c>
      <c r="AB25" s="36"/>
      <c r="AC25" s="76">
        <f t="shared" si="3"/>
        <v>147182.09735106782</v>
      </c>
      <c r="AD25" s="29"/>
      <c r="AE25" s="25"/>
      <c r="AF25" s="190"/>
      <c r="AG25" s="2"/>
      <c r="AH25" s="34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4" t="s">
        <v>29</v>
      </c>
      <c r="B26" s="40">
        <v>113937.656</v>
      </c>
      <c r="C26" s="40">
        <v>6858.4587845599999</v>
      </c>
      <c r="D26" s="76">
        <f t="shared" si="1"/>
        <v>120796.11478456001</v>
      </c>
      <c r="E26" s="40">
        <v>2.5083000000000002</v>
      </c>
      <c r="F26" s="76">
        <f t="shared" si="2"/>
        <v>120798.62308456001</v>
      </c>
      <c r="G26" s="40">
        <v>0</v>
      </c>
      <c r="H26" s="40">
        <v>0</v>
      </c>
      <c r="I26" s="40">
        <v>0</v>
      </c>
      <c r="J26" s="40">
        <v>546.09030000000007</v>
      </c>
      <c r="K26" s="40">
        <v>0</v>
      </c>
      <c r="L26" s="40">
        <v>0</v>
      </c>
      <c r="M26" s="40">
        <v>0</v>
      </c>
      <c r="N26" s="40">
        <v>289.12020000000001</v>
      </c>
      <c r="O26" s="40">
        <v>406.50850000000003</v>
      </c>
      <c r="P26" s="40">
        <v>100.05092356999999</v>
      </c>
      <c r="Q26" s="40">
        <v>1523.9118999999998</v>
      </c>
      <c r="R26" s="40">
        <v>222.39750265318349</v>
      </c>
      <c r="S26" s="40">
        <v>0</v>
      </c>
      <c r="T26" s="40">
        <v>175.31797919029788</v>
      </c>
      <c r="U26" s="40">
        <v>2.2000000000000002</v>
      </c>
      <c r="V26" s="40">
        <v>450.30430000000001</v>
      </c>
      <c r="W26" s="76">
        <f t="shared" si="0"/>
        <v>124514.52468997349</v>
      </c>
      <c r="X26" s="36"/>
      <c r="Y26" s="42">
        <v>1359.497394</v>
      </c>
      <c r="Z26" s="38"/>
      <c r="AA26" s="43">
        <v>0</v>
      </c>
      <c r="AB26" s="36"/>
      <c r="AC26" s="76">
        <f t="shared" si="3"/>
        <v>125874.0220839735</v>
      </c>
      <c r="AD26" s="29"/>
      <c r="AE26" s="25"/>
      <c r="AF26" s="190"/>
      <c r="AG26" s="2"/>
      <c r="AH26" s="34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4" t="s">
        <v>28</v>
      </c>
      <c r="B27" s="40">
        <v>77601.130700000009</v>
      </c>
      <c r="C27" s="40">
        <v>3962.0578635999996</v>
      </c>
      <c r="D27" s="76">
        <f t="shared" si="1"/>
        <v>81563.188563600008</v>
      </c>
      <c r="E27" s="40">
        <v>1.5751000000000002</v>
      </c>
      <c r="F27" s="76">
        <f t="shared" si="2"/>
        <v>81564.76366360001</v>
      </c>
      <c r="G27" s="40">
        <v>0</v>
      </c>
      <c r="H27" s="40">
        <v>0</v>
      </c>
      <c r="I27" s="40">
        <v>0</v>
      </c>
      <c r="J27" s="40">
        <v>368.7276</v>
      </c>
      <c r="K27" s="40">
        <v>0</v>
      </c>
      <c r="L27" s="40">
        <v>0</v>
      </c>
      <c r="M27" s="40">
        <v>0</v>
      </c>
      <c r="N27" s="40">
        <v>195.2132</v>
      </c>
      <c r="O27" s="40">
        <v>344.25850000000003</v>
      </c>
      <c r="P27" s="40">
        <v>98.012167430000005</v>
      </c>
      <c r="Q27" s="40">
        <v>1523.9118999999998</v>
      </c>
      <c r="R27" s="40">
        <v>252.71079637646019</v>
      </c>
      <c r="S27" s="40">
        <v>0</v>
      </c>
      <c r="T27" s="40">
        <v>171.74549236707969</v>
      </c>
      <c r="U27" s="40">
        <v>2.2000000000000002</v>
      </c>
      <c r="V27" s="40">
        <v>304.04429999999996</v>
      </c>
      <c r="W27" s="76">
        <f t="shared" si="0"/>
        <v>84825.587619773534</v>
      </c>
      <c r="X27" s="36"/>
      <c r="Y27" s="42">
        <v>0</v>
      </c>
      <c r="Z27" s="38"/>
      <c r="AA27" s="43">
        <v>0</v>
      </c>
      <c r="AB27" s="36"/>
      <c r="AC27" s="76">
        <f t="shared" si="3"/>
        <v>84825.587619773534</v>
      </c>
      <c r="AD27" s="29"/>
      <c r="AE27" s="25"/>
      <c r="AF27" s="190"/>
      <c r="AG27" s="2"/>
      <c r="AH27" s="34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4" t="s">
        <v>27</v>
      </c>
      <c r="B28" s="40">
        <v>54383.582600000002</v>
      </c>
      <c r="C28" s="40">
        <v>2131.3138852800002</v>
      </c>
      <c r="D28" s="76">
        <f t="shared" si="1"/>
        <v>56514.896485279998</v>
      </c>
      <c r="E28" s="40">
        <v>0.70829999999999993</v>
      </c>
      <c r="F28" s="76">
        <f t="shared" si="2"/>
        <v>56515.604785279997</v>
      </c>
      <c r="G28" s="40">
        <v>0</v>
      </c>
      <c r="H28" s="40">
        <v>0</v>
      </c>
      <c r="I28" s="40">
        <v>0</v>
      </c>
      <c r="J28" s="40">
        <v>255.49029999999999</v>
      </c>
      <c r="K28" s="40">
        <v>23.09</v>
      </c>
      <c r="L28" s="40">
        <v>0</v>
      </c>
      <c r="M28" s="40">
        <v>358.0256</v>
      </c>
      <c r="N28" s="40">
        <v>135.268</v>
      </c>
      <c r="O28" s="40">
        <v>363.8605</v>
      </c>
      <c r="P28" s="40">
        <v>137.90863261000001</v>
      </c>
      <c r="Q28" s="40">
        <v>1336.0323999999998</v>
      </c>
      <c r="R28" s="40">
        <v>539.46820762739378</v>
      </c>
      <c r="S28" s="40">
        <v>0</v>
      </c>
      <c r="T28" s="40">
        <v>241.65556819623404</v>
      </c>
      <c r="U28" s="40">
        <v>3</v>
      </c>
      <c r="V28" s="40">
        <v>210.67959999999999</v>
      </c>
      <c r="W28" s="76">
        <f t="shared" si="0"/>
        <v>60120.083593713622</v>
      </c>
      <c r="X28" s="36"/>
      <c r="Y28" s="42">
        <v>187.775712</v>
      </c>
      <c r="Z28" s="38"/>
      <c r="AA28" s="43">
        <v>0</v>
      </c>
      <c r="AB28" s="36"/>
      <c r="AC28" s="76">
        <f t="shared" si="3"/>
        <v>60307.859305713624</v>
      </c>
      <c r="AD28" s="29"/>
      <c r="AE28" s="25"/>
      <c r="AF28" s="190"/>
      <c r="AG28" s="2"/>
      <c r="AH28" s="34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4" t="s">
        <v>26</v>
      </c>
      <c r="B29" s="40">
        <v>307364.97700000001</v>
      </c>
      <c r="C29" s="40">
        <v>18225.466172560002</v>
      </c>
      <c r="D29" s="76">
        <f t="shared" si="1"/>
        <v>325590.44317256002</v>
      </c>
      <c r="E29" s="40">
        <v>11.290799999999999</v>
      </c>
      <c r="F29" s="76">
        <f t="shared" si="2"/>
        <v>325601.73397256003</v>
      </c>
      <c r="G29" s="40">
        <v>0</v>
      </c>
      <c r="H29" s="40">
        <v>0</v>
      </c>
      <c r="I29" s="40">
        <v>0</v>
      </c>
      <c r="J29" s="40">
        <v>1471.7548000000002</v>
      </c>
      <c r="K29" s="40">
        <v>317.44130000000001</v>
      </c>
      <c r="L29" s="40">
        <v>7.7999999999999994E-7</v>
      </c>
      <c r="M29" s="40">
        <v>4923.0201999999999</v>
      </c>
      <c r="N29" s="40">
        <v>779.2</v>
      </c>
      <c r="O29" s="40">
        <v>1614.3806999999999</v>
      </c>
      <c r="P29" s="40">
        <v>86.89461845000001</v>
      </c>
      <c r="Q29" s="40">
        <v>2404.6207000000004</v>
      </c>
      <c r="R29" s="40">
        <v>180.39958661102395</v>
      </c>
      <c r="S29" s="40">
        <v>0</v>
      </c>
      <c r="T29" s="40">
        <v>152.26435066181008</v>
      </c>
      <c r="U29" s="40">
        <v>0.5</v>
      </c>
      <c r="V29" s="40">
        <v>1213.6022</v>
      </c>
      <c r="W29" s="76">
        <f t="shared" si="0"/>
        <v>338745.81242906296</v>
      </c>
      <c r="X29" s="36"/>
      <c r="Y29" s="42">
        <v>3452.08356</v>
      </c>
      <c r="Z29" s="38"/>
      <c r="AA29" s="43">
        <v>0</v>
      </c>
      <c r="AB29" s="36"/>
      <c r="AC29" s="76">
        <f t="shared" si="3"/>
        <v>342197.89598906296</v>
      </c>
      <c r="AD29" s="29"/>
      <c r="AE29" s="25"/>
      <c r="AF29" s="190"/>
      <c r="AG29" s="2"/>
      <c r="AH29" s="34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4" t="s">
        <v>25</v>
      </c>
      <c r="B30" s="40">
        <v>138595.27409999998</v>
      </c>
      <c r="C30" s="40">
        <v>9044.4217438399974</v>
      </c>
      <c r="D30" s="76">
        <f t="shared" si="1"/>
        <v>147639.69584383999</v>
      </c>
      <c r="E30" s="40">
        <v>2.6333000000000002</v>
      </c>
      <c r="F30" s="76">
        <f t="shared" si="2"/>
        <v>147642.32914383998</v>
      </c>
      <c r="G30" s="40">
        <v>0</v>
      </c>
      <c r="H30" s="40">
        <v>0</v>
      </c>
      <c r="I30" s="40">
        <v>0</v>
      </c>
      <c r="J30" s="40">
        <v>667.44369999999992</v>
      </c>
      <c r="K30" s="40">
        <v>0</v>
      </c>
      <c r="L30" s="40">
        <v>0</v>
      </c>
      <c r="M30" s="40">
        <v>0</v>
      </c>
      <c r="N30" s="40">
        <v>353.37009999999998</v>
      </c>
      <c r="O30" s="40">
        <v>725.96219999999994</v>
      </c>
      <c r="P30" s="40">
        <v>115.85798758</v>
      </c>
      <c r="Q30" s="40">
        <v>1795.2935</v>
      </c>
      <c r="R30" s="40">
        <v>296.52131563611005</v>
      </c>
      <c r="S30" s="40">
        <v>0</v>
      </c>
      <c r="T30" s="40">
        <v>203.01649930392668</v>
      </c>
      <c r="U30" s="40">
        <v>2.2000000000000002</v>
      </c>
      <c r="V30" s="40">
        <v>550.37340000000006</v>
      </c>
      <c r="W30" s="76">
        <f t="shared" si="0"/>
        <v>152352.36784636005</v>
      </c>
      <c r="X30" s="36"/>
      <c r="Y30" s="42">
        <v>3647.3515739999998</v>
      </c>
      <c r="Z30" s="38"/>
      <c r="AA30" s="43">
        <v>0</v>
      </c>
      <c r="AB30" s="36"/>
      <c r="AC30" s="76">
        <f t="shared" si="3"/>
        <v>155999.71942036005</v>
      </c>
      <c r="AD30" s="29"/>
      <c r="AE30" s="25"/>
      <c r="AF30" s="190"/>
      <c r="AG30" s="2"/>
      <c r="AH30" s="34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4" t="s">
        <v>24</v>
      </c>
      <c r="B31" s="40">
        <v>158696.9884</v>
      </c>
      <c r="C31" s="40">
        <v>11312.358313999999</v>
      </c>
      <c r="D31" s="76">
        <f t="shared" si="1"/>
        <v>170009.34671400001</v>
      </c>
      <c r="E31" s="40">
        <v>4.6500000000000004</v>
      </c>
      <c r="F31" s="76">
        <f t="shared" si="2"/>
        <v>170013.99671400001</v>
      </c>
      <c r="G31" s="40">
        <v>0</v>
      </c>
      <c r="H31" s="40">
        <v>0</v>
      </c>
      <c r="I31" s="40">
        <v>0</v>
      </c>
      <c r="J31" s="40">
        <v>768.57150000000001</v>
      </c>
      <c r="K31" s="40">
        <v>0</v>
      </c>
      <c r="L31" s="40">
        <v>0</v>
      </c>
      <c r="M31" s="40">
        <v>0</v>
      </c>
      <c r="N31" s="40">
        <v>406.91030000000001</v>
      </c>
      <c r="O31" s="40">
        <v>539.58990000000006</v>
      </c>
      <c r="P31" s="40">
        <v>89.235867370000008</v>
      </c>
      <c r="Q31" s="40">
        <v>1753.5425</v>
      </c>
      <c r="R31" s="40">
        <v>269.62286100169291</v>
      </c>
      <c r="S31" s="40">
        <v>0</v>
      </c>
      <c r="T31" s="40">
        <v>156.36689175984614</v>
      </c>
      <c r="U31" s="40">
        <v>2.2000000000000002</v>
      </c>
      <c r="V31" s="40">
        <v>633.76210000000003</v>
      </c>
      <c r="W31" s="76">
        <f t="shared" si="0"/>
        <v>174633.79863413156</v>
      </c>
      <c r="X31" s="36"/>
      <c r="Y31" s="42">
        <v>6740.1801500000001</v>
      </c>
      <c r="Z31" s="38"/>
      <c r="AA31" s="43">
        <v>0</v>
      </c>
      <c r="AB31" s="36"/>
      <c r="AC31" s="76">
        <f t="shared" si="3"/>
        <v>181373.97878413156</v>
      </c>
      <c r="AD31" s="29"/>
      <c r="AE31" s="25"/>
      <c r="AF31" s="190"/>
      <c r="AG31" s="2"/>
      <c r="AH31" s="34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4" t="s">
        <v>23</v>
      </c>
      <c r="B32" s="40">
        <v>43035.144700000004</v>
      </c>
      <c r="C32" s="40">
        <v>1038.3324056000001</v>
      </c>
      <c r="D32" s="76">
        <f t="shared" si="1"/>
        <v>44073.477105600003</v>
      </c>
      <c r="E32" s="40">
        <v>1</v>
      </c>
      <c r="F32" s="76">
        <f t="shared" si="2"/>
        <v>44074.477105600003</v>
      </c>
      <c r="G32" s="40">
        <v>0</v>
      </c>
      <c r="H32" s="40">
        <v>0</v>
      </c>
      <c r="I32" s="40">
        <v>0</v>
      </c>
      <c r="J32" s="40">
        <v>199.24420000000001</v>
      </c>
      <c r="K32" s="40">
        <v>2.0480999999999998</v>
      </c>
      <c r="L32" s="40">
        <v>0</v>
      </c>
      <c r="M32" s="40">
        <v>31.7576</v>
      </c>
      <c r="N32" s="40">
        <v>105.4898</v>
      </c>
      <c r="O32" s="40">
        <v>297.185</v>
      </c>
      <c r="P32" s="40">
        <v>101.41702802</v>
      </c>
      <c r="Q32" s="40">
        <v>1106.4018000000001</v>
      </c>
      <c r="R32" s="40">
        <v>178.00784559158561</v>
      </c>
      <c r="S32" s="40">
        <v>0</v>
      </c>
      <c r="T32" s="40">
        <v>177.71178689538215</v>
      </c>
      <c r="U32" s="40">
        <v>3</v>
      </c>
      <c r="V32" s="40">
        <v>164.30020000000002</v>
      </c>
      <c r="W32" s="76">
        <f t="shared" si="0"/>
        <v>46441.040466106962</v>
      </c>
      <c r="X32" s="36"/>
      <c r="Y32" s="42">
        <v>95.438412</v>
      </c>
      <c r="Z32" s="38"/>
      <c r="AA32" s="37">
        <v>0</v>
      </c>
      <c r="AB32" s="36"/>
      <c r="AC32" s="76">
        <f t="shared" si="3"/>
        <v>46536.478878106966</v>
      </c>
      <c r="AD32" s="29"/>
      <c r="AE32" s="25"/>
      <c r="AF32" s="190"/>
      <c r="AG32" s="2"/>
      <c r="AH32" s="34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5" customFormat="1" ht="20.100000000000001" customHeight="1" x14ac:dyDescent="0.2">
      <c r="A33" s="80" t="s">
        <v>22</v>
      </c>
      <c r="B33" s="79">
        <f>SUM(B10:B32)</f>
        <v>3359945.4285000004</v>
      </c>
      <c r="C33" s="79">
        <f>SUM(C10:C32)</f>
        <v>259063.93520592002</v>
      </c>
      <c r="D33" s="79">
        <f>SUM(D10:D32)</f>
        <v>3619009.3637059196</v>
      </c>
      <c r="E33" s="79">
        <f t="shared" ref="E33:W33" si="4">SUM(E10:E32)</f>
        <v>107.0158</v>
      </c>
      <c r="F33" s="79">
        <f>SUM(F10:F32)</f>
        <v>3619116.3795059202</v>
      </c>
      <c r="G33" s="79">
        <f t="shared" si="4"/>
        <v>0</v>
      </c>
      <c r="H33" s="79">
        <f t="shared" si="4"/>
        <v>0</v>
      </c>
      <c r="I33" s="79">
        <f t="shared" si="4"/>
        <v>0</v>
      </c>
      <c r="J33" s="79">
        <f t="shared" si="4"/>
        <v>16360.4764</v>
      </c>
      <c r="K33" s="79">
        <f t="shared" si="4"/>
        <v>1909.9540999999999</v>
      </c>
      <c r="L33" s="79">
        <f t="shared" si="4"/>
        <v>9.7999999999999993E-7</v>
      </c>
      <c r="M33" s="79">
        <f t="shared" si="4"/>
        <v>29616.050299999999</v>
      </c>
      <c r="N33" s="79">
        <f t="shared" si="4"/>
        <v>8661.7883999999976</v>
      </c>
      <c r="O33" s="79">
        <f t="shared" si="4"/>
        <v>17327.430700000001</v>
      </c>
      <c r="P33" s="79">
        <f t="shared" si="4"/>
        <v>2506.1538237599998</v>
      </c>
      <c r="Q33" s="79">
        <f t="shared" si="4"/>
        <v>41270.109399999994</v>
      </c>
      <c r="R33" s="79">
        <f>SUM(R10:R32)</f>
        <v>6585.8831186999996</v>
      </c>
      <c r="S33" s="79">
        <f t="shared" si="4"/>
        <v>0</v>
      </c>
      <c r="T33" s="79">
        <f t="shared" si="4"/>
        <v>4391.5019298099996</v>
      </c>
      <c r="U33" s="79">
        <f t="shared" si="4"/>
        <v>45.800000000000004</v>
      </c>
      <c r="V33" s="79">
        <f t="shared" si="4"/>
        <v>13490.720499999998</v>
      </c>
      <c r="W33" s="79">
        <f t="shared" si="4"/>
        <v>3761282.2481791698</v>
      </c>
      <c r="X33" s="47"/>
      <c r="Y33" s="78">
        <f>SUM(Y10:Y32)</f>
        <v>144919.78662199996</v>
      </c>
      <c r="Z33" s="38"/>
      <c r="AA33" s="110">
        <f>SUM(AA10:AA32)</f>
        <v>0</v>
      </c>
      <c r="AB33" s="46"/>
      <c r="AC33" s="77">
        <f>SUM(AC10:AC32)</f>
        <v>3906202.0348011702</v>
      </c>
      <c r="AD33" s="29"/>
      <c r="AE33" s="25"/>
      <c r="AF33" s="190"/>
      <c r="AG33" s="46"/>
      <c r="AH33" s="34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</row>
    <row r="34" spans="1:52" ht="15" customHeight="1" x14ac:dyDescent="0.25">
      <c r="A34" s="44" t="s">
        <v>21</v>
      </c>
      <c r="B34" s="40">
        <v>73967.519499999995</v>
      </c>
      <c r="C34" s="40">
        <v>14181.434698000001</v>
      </c>
      <c r="D34" s="76">
        <f>B34+C34</f>
        <v>88148.954197999992</v>
      </c>
      <c r="E34" s="40">
        <v>0</v>
      </c>
      <c r="F34" s="76">
        <f>D34+E34</f>
        <v>88148.954197999992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542.76310000000001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76">
        <f>SUM(F34:V34)</f>
        <v>88691.717297999989</v>
      </c>
      <c r="X34" s="36"/>
      <c r="Y34" s="42"/>
      <c r="Z34" s="38"/>
      <c r="AA34" s="109">
        <v>0</v>
      </c>
      <c r="AB34" s="36"/>
      <c r="AC34" s="76">
        <f>+W34+Y34+AA34</f>
        <v>88691.717297999989</v>
      </c>
      <c r="AD34" s="29"/>
      <c r="AE34" s="25"/>
      <c r="AF34" s="190"/>
      <c r="AG34" s="2"/>
      <c r="AH34" s="34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4" t="s">
        <v>20</v>
      </c>
      <c r="B35" s="40">
        <v>45.8</v>
      </c>
      <c r="C35" s="40">
        <v>0</v>
      </c>
      <c r="D35" s="76">
        <f>B35+C35</f>
        <v>45.8</v>
      </c>
      <c r="E35" s="40">
        <v>0</v>
      </c>
      <c r="F35" s="76">
        <f>D35+E35</f>
        <v>45.8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76"/>
      <c r="X35" s="36"/>
      <c r="Y35" s="42"/>
      <c r="Z35" s="38"/>
      <c r="AA35" s="43"/>
      <c r="AB35" s="36"/>
      <c r="AC35" s="76">
        <f t="shared" si="3"/>
        <v>0</v>
      </c>
      <c r="AD35" s="29"/>
      <c r="AF35" s="190"/>
      <c r="AG35" s="2"/>
      <c r="AH35" s="34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4" t="s">
        <v>19</v>
      </c>
      <c r="B36" s="40">
        <v>2533652.7963999999</v>
      </c>
      <c r="C36" s="40">
        <v>0</v>
      </c>
      <c r="D36" s="76">
        <f>B36+C36</f>
        <v>2533652.7963999999</v>
      </c>
      <c r="E36" s="40">
        <v>0</v>
      </c>
      <c r="F36" s="76">
        <f>D36+E36</f>
        <v>2533652.7963999999</v>
      </c>
      <c r="G36" s="40">
        <v>0</v>
      </c>
      <c r="H36" s="40">
        <v>0</v>
      </c>
      <c r="I36" s="40">
        <v>0</v>
      </c>
      <c r="J36" s="40">
        <v>11852.184600000001</v>
      </c>
      <c r="K36" s="40">
        <v>0</v>
      </c>
      <c r="L36" s="40">
        <v>0</v>
      </c>
      <c r="M36" s="40">
        <v>0</v>
      </c>
      <c r="N36" s="40">
        <v>0</v>
      </c>
      <c r="O36" s="40">
        <v>28812.907600000002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76">
        <f>SUM(F36:V36)</f>
        <v>2574317.8885999997</v>
      </c>
      <c r="X36" s="36"/>
      <c r="Y36" s="42">
        <f>-SUM(Y33)</f>
        <v>-144919.78662199996</v>
      </c>
      <c r="Z36" s="38"/>
      <c r="AA36" s="43">
        <f>-(AA33+AA34)</f>
        <v>0</v>
      </c>
      <c r="AB36" s="36"/>
      <c r="AC36" s="76">
        <f>+W36+Y36+AA36</f>
        <v>2429398.1019779998</v>
      </c>
      <c r="AD36" s="29"/>
      <c r="AE36" s="25"/>
      <c r="AF36" s="190"/>
      <c r="AG36" s="2"/>
      <c r="AH36" s="34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4" t="s">
        <v>18</v>
      </c>
      <c r="B37" s="40">
        <v>0</v>
      </c>
      <c r="C37" s="40">
        <v>0</v>
      </c>
      <c r="D37" s="76">
        <f>B37+C37</f>
        <v>0</v>
      </c>
      <c r="E37" s="40">
        <v>0</v>
      </c>
      <c r="F37" s="76">
        <f>D37+E37</f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441344.70360000001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31413.2392</v>
      </c>
      <c r="W37" s="76">
        <f>SUM(F37:V37)</f>
        <v>472757.94280000002</v>
      </c>
      <c r="X37" s="36"/>
      <c r="Y37" s="42"/>
      <c r="Z37" s="38"/>
      <c r="AA37" s="43"/>
      <c r="AB37" s="36"/>
      <c r="AC37" s="76">
        <f t="shared" si="3"/>
        <v>472757.94280000002</v>
      </c>
      <c r="AD37" s="29"/>
      <c r="AE37" s="25"/>
      <c r="AF37" s="190"/>
      <c r="AG37" s="2"/>
      <c r="AH37" s="34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1" t="s">
        <v>17</v>
      </c>
      <c r="B38" s="39">
        <v>62963.538700000005</v>
      </c>
      <c r="C38" s="39">
        <v>0</v>
      </c>
      <c r="D38" s="76">
        <f>B38+C38</f>
        <v>62963.538700000005</v>
      </c>
      <c r="E38" s="39">
        <v>0</v>
      </c>
      <c r="F38" s="76">
        <f>D38+E38</f>
        <v>62963.538700000005</v>
      </c>
      <c r="G38" s="39">
        <v>0</v>
      </c>
      <c r="H38" s="39">
        <v>0</v>
      </c>
      <c r="I38" s="39">
        <v>0</v>
      </c>
      <c r="J38" s="39">
        <v>284.63459999999998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75">
        <f>SUM(F38:V38)</f>
        <v>63248.173300000002</v>
      </c>
      <c r="X38" s="36"/>
      <c r="Y38" s="35"/>
      <c r="Z38" s="38"/>
      <c r="AA38" s="37"/>
      <c r="AB38" s="36"/>
      <c r="AC38" s="75">
        <f t="shared" si="3"/>
        <v>63248.173300000002</v>
      </c>
      <c r="AD38" s="29"/>
      <c r="AE38" s="25"/>
      <c r="AF38" s="190"/>
      <c r="AG38" s="2"/>
      <c r="AH38" s="34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7" customFormat="1" ht="20.100000000000001" customHeight="1" x14ac:dyDescent="0.2">
      <c r="A39" s="74" t="s">
        <v>16</v>
      </c>
      <c r="B39" s="73">
        <f>+SUM(B33:B38)</f>
        <v>6030575.0831000004</v>
      </c>
      <c r="C39" s="73">
        <f>+SUM(C33:C38)</f>
        <v>273245.36990392004</v>
      </c>
      <c r="D39" s="73">
        <f>+SUM(D33:D38)</f>
        <v>6303820.4530039197</v>
      </c>
      <c r="E39" s="73">
        <f t="shared" ref="E39:V39" si="5">+SUM(E33:E38)</f>
        <v>107.0158</v>
      </c>
      <c r="F39" s="73">
        <f>SUM(F33:F38)</f>
        <v>6303927.4688039208</v>
      </c>
      <c r="G39" s="73">
        <f t="shared" si="5"/>
        <v>0</v>
      </c>
      <c r="H39" s="73">
        <f t="shared" si="5"/>
        <v>0</v>
      </c>
      <c r="I39" s="73">
        <f t="shared" si="5"/>
        <v>0</v>
      </c>
      <c r="J39" s="73">
        <f t="shared" si="5"/>
        <v>28497.295600000001</v>
      </c>
      <c r="K39" s="73">
        <f t="shared" si="5"/>
        <v>1909.9540999999999</v>
      </c>
      <c r="L39" s="73">
        <f t="shared" si="5"/>
        <v>9.7999999999999993E-7</v>
      </c>
      <c r="M39" s="73">
        <f t="shared" si="5"/>
        <v>470960.75390000001</v>
      </c>
      <c r="N39" s="73">
        <f t="shared" si="5"/>
        <v>8661.7883999999976</v>
      </c>
      <c r="O39" s="73">
        <f t="shared" si="5"/>
        <v>46140.338300000003</v>
      </c>
      <c r="P39" s="73">
        <f t="shared" si="5"/>
        <v>2506.1538237599998</v>
      </c>
      <c r="Q39" s="73">
        <f t="shared" si="5"/>
        <v>41812.87249999999</v>
      </c>
      <c r="R39" s="73">
        <f t="shared" si="5"/>
        <v>6585.8831186999996</v>
      </c>
      <c r="S39" s="73">
        <f t="shared" si="5"/>
        <v>0</v>
      </c>
      <c r="T39" s="73">
        <f t="shared" si="5"/>
        <v>4391.5019298099996</v>
      </c>
      <c r="U39" s="73">
        <f t="shared" si="5"/>
        <v>45.800000000000004</v>
      </c>
      <c r="V39" s="73">
        <f t="shared" si="5"/>
        <v>44903.959699999999</v>
      </c>
      <c r="W39" s="73">
        <f>+SUM(W33:W38)</f>
        <v>6960297.9701771699</v>
      </c>
      <c r="X39" s="33"/>
      <c r="Y39" s="32">
        <f>+SUM(Y33:Y38)</f>
        <v>0</v>
      </c>
      <c r="Z39" s="31"/>
      <c r="AA39" s="111"/>
      <c r="AB39" s="30"/>
      <c r="AC39" s="72">
        <f>+SUM(AC33:AC38)</f>
        <v>6960297.9701771699</v>
      </c>
      <c r="AD39" s="29"/>
      <c r="AE39" s="25"/>
      <c r="AF39" s="190"/>
      <c r="AG39" s="28"/>
      <c r="AH39" s="20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ht="15" customHeight="1" x14ac:dyDescent="0.2">
      <c r="A40" s="191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2"/>
      <c r="S40" s="191"/>
      <c r="T40" s="192"/>
      <c r="U40" s="191"/>
      <c r="V40" s="191"/>
      <c r="W40" s="191"/>
      <c r="X40" s="193"/>
      <c r="Y40" s="193"/>
      <c r="Z40" s="193"/>
      <c r="AA40" s="193"/>
      <c r="AB40" s="193"/>
      <c r="AC40" s="193"/>
      <c r="AD40" s="191"/>
      <c r="AF40" s="191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A41" s="191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1"/>
      <c r="AF41" s="19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191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0"/>
      <c r="Y42" s="190"/>
      <c r="Z42" s="190"/>
      <c r="AA42" s="190"/>
      <c r="AB42" s="190"/>
      <c r="AC42" s="190"/>
      <c r="AD42" s="191"/>
      <c r="AF42" s="191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19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F43" s="191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3" t="s">
        <v>15</v>
      </c>
      <c r="B44" s="22"/>
      <c r="C44" s="22"/>
      <c r="D44" s="21"/>
      <c r="E44" s="17">
        <v>2193121.3420000002</v>
      </c>
      <c r="F44" s="197"/>
      <c r="J44" s="4" t="s">
        <v>14</v>
      </c>
      <c r="K44" s="7" t="s">
        <v>13</v>
      </c>
      <c r="W44" s="20"/>
      <c r="AD44" s="7"/>
      <c r="AE44" s="7"/>
      <c r="AF44" s="198"/>
    </row>
    <row r="45" spans="1:52" s="6" customFormat="1" ht="15" customHeight="1" x14ac:dyDescent="0.2">
      <c r="A45" s="134" t="s">
        <v>12</v>
      </c>
      <c r="B45" s="135"/>
      <c r="C45" s="135"/>
      <c r="D45" s="18"/>
      <c r="E45" s="17">
        <v>3809677.0008</v>
      </c>
      <c r="F45" s="197"/>
      <c r="K45" s="7" t="s">
        <v>11</v>
      </c>
      <c r="W45" s="4"/>
      <c r="Y45" s="4"/>
      <c r="AA45" s="4"/>
      <c r="AC45" s="4"/>
      <c r="AD45" s="7"/>
      <c r="AE45" s="7"/>
      <c r="AF45" s="198"/>
    </row>
    <row r="46" spans="1:52" s="6" customFormat="1" ht="15" hidden="1" customHeight="1" x14ac:dyDescent="0.2">
      <c r="A46" s="168"/>
      <c r="B46" s="169"/>
      <c r="C46" s="169"/>
      <c r="D46" s="18"/>
      <c r="E46" s="17"/>
      <c r="F46" s="197"/>
      <c r="K46" s="6" t="s">
        <v>10</v>
      </c>
      <c r="AD46" s="7"/>
      <c r="AE46" s="7"/>
      <c r="AF46" s="198"/>
    </row>
    <row r="47" spans="1:52" s="6" customFormat="1" ht="15" customHeight="1" x14ac:dyDescent="0.2">
      <c r="A47" s="19" t="s">
        <v>9</v>
      </c>
      <c r="B47" s="135"/>
      <c r="C47" s="135"/>
      <c r="D47" s="18"/>
      <c r="E47" s="17">
        <v>270621.08600000001</v>
      </c>
      <c r="F47" s="197"/>
      <c r="K47" s="7" t="s">
        <v>8</v>
      </c>
      <c r="AD47" s="7"/>
      <c r="AE47" s="7"/>
      <c r="AF47" s="198"/>
    </row>
    <row r="48" spans="1:52" s="6" customFormat="1" ht="15" customHeight="1" x14ac:dyDescent="0.2">
      <c r="A48" s="19" t="s">
        <v>7</v>
      </c>
      <c r="B48" s="135"/>
      <c r="C48" s="135"/>
      <c r="D48" s="18"/>
      <c r="E48" s="17">
        <v>124.39400000000001</v>
      </c>
      <c r="F48" s="197"/>
      <c r="K48" s="7" t="s">
        <v>6</v>
      </c>
      <c r="AD48" s="7"/>
      <c r="AE48" s="7"/>
      <c r="AF48" s="198"/>
    </row>
    <row r="49" spans="1:52" s="6" customFormat="1" ht="15" customHeight="1" x14ac:dyDescent="0.2">
      <c r="A49" s="134" t="s">
        <v>5</v>
      </c>
      <c r="B49" s="135"/>
      <c r="C49" s="135"/>
      <c r="D49" s="18"/>
      <c r="E49" s="17">
        <v>5263.2708000000002</v>
      </c>
      <c r="F49" s="197"/>
      <c r="AD49" s="7"/>
      <c r="AE49" s="7"/>
      <c r="AF49" s="198"/>
    </row>
    <row r="50" spans="1:52" s="6" customFormat="1" ht="15" customHeight="1" x14ac:dyDescent="0.2">
      <c r="A50" s="134" t="s">
        <v>4</v>
      </c>
      <c r="B50" s="135"/>
      <c r="C50" s="135"/>
      <c r="D50" s="18"/>
      <c r="E50" s="17">
        <v>17592.574100000002</v>
      </c>
      <c r="F50" s="197"/>
      <c r="AF50" s="199"/>
    </row>
    <row r="51" spans="1:52" s="6" customFormat="1" ht="15" customHeight="1" x14ac:dyDescent="0.2">
      <c r="A51" s="19" t="s">
        <v>3</v>
      </c>
      <c r="B51" s="135"/>
      <c r="C51" s="135"/>
      <c r="D51" s="18"/>
      <c r="E51" s="17">
        <v>7527.8011039190296</v>
      </c>
      <c r="F51" s="197"/>
      <c r="AF51" s="199"/>
    </row>
    <row r="52" spans="1:52" s="70" customFormat="1" ht="20.100000000000001" customHeight="1" x14ac:dyDescent="0.2">
      <c r="A52" s="172" t="s">
        <v>101</v>
      </c>
      <c r="B52" s="173"/>
      <c r="C52" s="173"/>
      <c r="D52" s="112"/>
      <c r="E52" s="71">
        <f>SUM(E44:E51)</f>
        <v>6303927.4688039199</v>
      </c>
      <c r="F52" s="200"/>
      <c r="AF52" s="201"/>
    </row>
    <row r="53" spans="1:52" s="6" customFormat="1" ht="15" customHeight="1" x14ac:dyDescent="0.2">
      <c r="A53" s="168"/>
      <c r="B53" s="169"/>
      <c r="C53" s="169"/>
      <c r="D53" s="18"/>
      <c r="E53" s="17">
        <v>0</v>
      </c>
      <c r="F53" s="197"/>
      <c r="AF53" s="199"/>
    </row>
    <row r="54" spans="1:52" s="6" customFormat="1" ht="15" customHeight="1" x14ac:dyDescent="0.2">
      <c r="A54" s="168" t="s">
        <v>2</v>
      </c>
      <c r="B54" s="169"/>
      <c r="C54" s="169"/>
      <c r="D54" s="18"/>
      <c r="E54" s="17">
        <v>45.8</v>
      </c>
      <c r="F54" s="197"/>
      <c r="AF54" s="199"/>
    </row>
    <row r="55" spans="1:52" s="6" customFormat="1" ht="20.100000000000001" customHeight="1" x14ac:dyDescent="0.2">
      <c r="A55" s="170" t="s">
        <v>102</v>
      </c>
      <c r="B55" s="171"/>
      <c r="C55" s="171"/>
      <c r="D55" s="69"/>
      <c r="E55" s="68">
        <f>+E52-E53-E54</f>
        <v>6303881.66880392</v>
      </c>
      <c r="F55" s="197"/>
      <c r="AF55" s="199"/>
    </row>
    <row r="56" spans="1:52" x14ac:dyDescent="0.2">
      <c r="A56" s="6"/>
      <c r="B56" s="6"/>
      <c r="C56" s="6"/>
      <c r="D56" s="6"/>
      <c r="E56" s="2"/>
      <c r="F56" s="202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203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12" t="s">
        <v>0</v>
      </c>
      <c r="B57" s="6"/>
      <c r="C57" s="6"/>
      <c r="D57" s="6"/>
      <c r="E57" s="2"/>
      <c r="F57" s="19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67" t="s">
        <v>109</v>
      </c>
      <c r="B58" s="6"/>
      <c r="C58" s="6"/>
      <c r="D58" s="6"/>
      <c r="E58" s="2"/>
      <c r="F58" s="19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3.5" thickBot="1" x14ac:dyDescent="0.25">
      <c r="A59" s="10" t="s">
        <v>96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66" t="s">
        <v>97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A52:C52"/>
    <mergeCell ref="A53:C53"/>
    <mergeCell ref="A54:C54"/>
    <mergeCell ref="A55:C55"/>
    <mergeCell ref="G6:I7"/>
    <mergeCell ref="R6:T6"/>
    <mergeCell ref="R7:T7"/>
    <mergeCell ref="P8:P9"/>
    <mergeCell ref="T8:T9"/>
    <mergeCell ref="A46:C46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AC33 W3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80"/>
  <sheetViews>
    <sheetView showGridLines="0" showZeros="0" tabSelected="1" zoomScaleNormal="100" workbookViewId="0">
      <selection activeCell="A5" sqref="A5"/>
    </sheetView>
  </sheetViews>
  <sheetFormatPr baseColWidth="10" defaultRowHeight="12.75" x14ac:dyDescent="0.2"/>
  <cols>
    <col min="1" max="1" width="20.109375" style="1" customWidth="1"/>
    <col min="2" max="6" width="12.77734375" style="1" customWidth="1"/>
    <col min="7" max="7" width="33.21875" style="1" hidden="1" customWidth="1"/>
    <col min="8" max="8" width="36.33203125" style="1" hidden="1" customWidth="1"/>
    <col min="9" max="9" width="5.6640625" style="1" hidden="1" customWidth="1"/>
    <col min="10" max="18" width="12.77734375" style="1" customWidth="1"/>
    <col min="19" max="19" width="30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7" width="49" style="1" hidden="1" customWidth="1"/>
    <col min="28" max="28" width="1.77734375" style="1" hidden="1" customWidth="1"/>
    <col min="29" max="29" width="12.77734375" style="1" customWidth="1"/>
    <col min="30" max="30" width="11.5546875" style="1"/>
    <col min="31" max="31" width="15.109375" style="1" customWidth="1"/>
    <col min="32" max="32" width="13" style="1" customWidth="1"/>
    <col min="33" max="33" width="11.5546875" style="1"/>
    <col min="34" max="34" width="11.77734375" style="1" customWidth="1"/>
    <col min="35" max="16384" width="11.5546875" style="1"/>
  </cols>
  <sheetData>
    <row r="1" spans="1:52" ht="36.75" customHeight="1" x14ac:dyDescent="0.25">
      <c r="A1" s="65"/>
      <c r="B1" s="50"/>
      <c r="C1" s="50"/>
      <c r="D1" s="50"/>
      <c r="E1" s="50"/>
      <c r="F1" s="50"/>
      <c r="G1" s="50"/>
      <c r="H1" s="50"/>
      <c r="I1" s="50"/>
      <c r="J1" s="50"/>
      <c r="K1" s="50"/>
      <c r="L1" s="136"/>
      <c r="M1" s="63"/>
      <c r="O1" s="50"/>
      <c r="P1" s="50"/>
      <c r="Q1" s="50"/>
      <c r="R1" s="50"/>
      <c r="S1" s="50"/>
      <c r="T1" s="50"/>
      <c r="U1" s="50"/>
      <c r="V1" s="50"/>
      <c r="Y1" s="61"/>
      <c r="AA1" s="61"/>
      <c r="AC1" s="61"/>
    </row>
    <row r="2" spans="1:52" ht="18" customHeight="1" x14ac:dyDescent="0.25">
      <c r="A2" s="137"/>
      <c r="B2" s="50"/>
      <c r="C2" s="50"/>
      <c r="D2" s="56"/>
      <c r="E2" s="50"/>
      <c r="F2" s="50"/>
      <c r="G2" s="50"/>
      <c r="H2" s="50"/>
      <c r="I2" s="50"/>
      <c r="J2" s="50"/>
      <c r="K2" s="50"/>
      <c r="L2" s="136"/>
      <c r="M2" s="63"/>
      <c r="N2" s="138"/>
      <c r="O2" s="50"/>
      <c r="P2" s="50"/>
      <c r="Q2" s="50"/>
      <c r="R2" s="50"/>
      <c r="S2" s="50"/>
      <c r="T2" s="50"/>
      <c r="U2" s="50"/>
      <c r="V2" s="50"/>
      <c r="W2" s="4"/>
      <c r="Y2" s="4"/>
      <c r="AA2" s="4"/>
      <c r="AC2" s="4"/>
    </row>
    <row r="3" spans="1:52" ht="21" customHeight="1" x14ac:dyDescent="0.2">
      <c r="A3" s="56"/>
      <c r="B3" s="50"/>
      <c r="C3" s="50"/>
      <c r="D3" s="56"/>
      <c r="E3" s="50"/>
      <c r="F3" s="50"/>
      <c r="G3" s="50"/>
      <c r="H3" s="50"/>
      <c r="I3" s="50"/>
      <c r="J3" s="50"/>
      <c r="K3" s="50"/>
      <c r="L3" s="28"/>
      <c r="M3" s="55"/>
      <c r="N3" s="54"/>
      <c r="O3" s="139"/>
      <c r="P3" s="50"/>
      <c r="Q3" s="50"/>
      <c r="R3" s="50"/>
      <c r="S3" s="50"/>
      <c r="T3" s="50"/>
      <c r="U3" s="50"/>
      <c r="V3" s="50"/>
      <c r="W3" s="5"/>
      <c r="Y3" s="5"/>
      <c r="AA3" s="5"/>
      <c r="AC3" s="5"/>
    </row>
    <row r="4" spans="1:52" ht="20.100000000000001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8"/>
      <c r="Q4" s="53"/>
      <c r="R4" s="53"/>
      <c r="S4" s="53"/>
      <c r="T4" s="53"/>
      <c r="U4" s="53"/>
      <c r="V4" s="53"/>
      <c r="W4" s="52"/>
      <c r="X4" s="8"/>
      <c r="Y4" s="52"/>
      <c r="Z4" s="8"/>
      <c r="AA4" s="52"/>
      <c r="AB4" s="8"/>
      <c r="AC4" s="52"/>
    </row>
    <row r="5" spans="1:52" ht="9.75" customHeight="1" thickBo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49"/>
      <c r="Y5" s="48"/>
      <c r="AA5" s="140"/>
      <c r="AC5" s="48"/>
    </row>
    <row r="6" spans="1:52" ht="19.5" customHeight="1" thickTop="1" x14ac:dyDescent="0.25">
      <c r="A6" s="90"/>
      <c r="B6" s="90" t="s">
        <v>94</v>
      </c>
      <c r="C6" s="90" t="s">
        <v>99</v>
      </c>
      <c r="D6" s="90"/>
      <c r="E6" s="90" t="s">
        <v>93</v>
      </c>
      <c r="F6" s="90"/>
      <c r="G6" s="187"/>
      <c r="H6" s="188"/>
      <c r="I6" s="188"/>
      <c r="J6" s="105" t="s">
        <v>92</v>
      </c>
      <c r="K6" s="104"/>
      <c r="L6" s="90" t="s">
        <v>91</v>
      </c>
      <c r="M6" s="103" t="s">
        <v>90</v>
      </c>
      <c r="N6" s="96" t="s">
        <v>89</v>
      </c>
      <c r="O6" s="95"/>
      <c r="P6" s="95"/>
      <c r="Q6" s="94"/>
      <c r="R6" s="174" t="s">
        <v>88</v>
      </c>
      <c r="S6" s="175"/>
      <c r="T6" s="176"/>
      <c r="U6" s="90" t="s">
        <v>87</v>
      </c>
      <c r="V6" s="102" t="s">
        <v>86</v>
      </c>
      <c r="W6" s="101" t="s">
        <v>73</v>
      </c>
      <c r="X6" s="2"/>
      <c r="Y6" s="101" t="s">
        <v>85</v>
      </c>
      <c r="Z6" s="2"/>
      <c r="AA6" s="141"/>
      <c r="AB6" s="2"/>
      <c r="AC6" s="10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" customHeight="1" x14ac:dyDescent="0.25">
      <c r="A7" s="83" t="s">
        <v>22</v>
      </c>
      <c r="B7" s="83" t="s">
        <v>84</v>
      </c>
      <c r="C7" s="83" t="s">
        <v>98</v>
      </c>
      <c r="D7" s="83" t="s">
        <v>82</v>
      </c>
      <c r="E7" s="83" t="s">
        <v>83</v>
      </c>
      <c r="F7" s="83" t="s">
        <v>82</v>
      </c>
      <c r="G7" s="189"/>
      <c r="H7" s="189"/>
      <c r="I7" s="189"/>
      <c r="J7" s="99" t="s">
        <v>81</v>
      </c>
      <c r="K7" s="98"/>
      <c r="L7" s="83" t="s">
        <v>80</v>
      </c>
      <c r="M7" s="97" t="s">
        <v>70</v>
      </c>
      <c r="N7" s="96" t="s">
        <v>79</v>
      </c>
      <c r="O7" s="95"/>
      <c r="P7" s="94"/>
      <c r="Q7" s="90" t="s">
        <v>78</v>
      </c>
      <c r="R7" s="177" t="s">
        <v>100</v>
      </c>
      <c r="S7" s="178"/>
      <c r="T7" s="179"/>
      <c r="U7" s="83" t="s">
        <v>77</v>
      </c>
      <c r="V7" s="84" t="s">
        <v>76</v>
      </c>
      <c r="W7" s="83" t="s">
        <v>75</v>
      </c>
      <c r="X7" s="2"/>
      <c r="Y7" s="83" t="s">
        <v>74</v>
      </c>
      <c r="Z7" s="2"/>
      <c r="AA7" s="142"/>
      <c r="AB7" s="2"/>
      <c r="AC7" s="83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" customHeight="1" x14ac:dyDescent="0.25">
      <c r="A8" s="83"/>
      <c r="B8" s="83" t="s">
        <v>72</v>
      </c>
      <c r="C8" s="83" t="s">
        <v>72</v>
      </c>
      <c r="D8" s="83"/>
      <c r="E8" s="83" t="s">
        <v>71</v>
      </c>
      <c r="F8" s="83"/>
      <c r="G8" s="143"/>
      <c r="H8" s="144"/>
      <c r="I8" s="144"/>
      <c r="J8" s="90" t="s">
        <v>71</v>
      </c>
      <c r="K8" s="90" t="s">
        <v>70</v>
      </c>
      <c r="L8" s="83" t="s">
        <v>69</v>
      </c>
      <c r="M8" s="83" t="s">
        <v>68</v>
      </c>
      <c r="N8" s="84" t="s">
        <v>67</v>
      </c>
      <c r="O8" s="90" t="s">
        <v>66</v>
      </c>
      <c r="P8" s="185" t="s">
        <v>63</v>
      </c>
      <c r="Q8" s="83" t="s">
        <v>65</v>
      </c>
      <c r="R8" s="90" t="s">
        <v>64</v>
      </c>
      <c r="S8" s="89"/>
      <c r="T8" s="180" t="s">
        <v>63</v>
      </c>
      <c r="U8" s="83" t="s">
        <v>62</v>
      </c>
      <c r="V8" s="84" t="s">
        <v>61</v>
      </c>
      <c r="W8" s="83" t="s">
        <v>60</v>
      </c>
      <c r="X8" s="2"/>
      <c r="Y8" s="83" t="s">
        <v>59</v>
      </c>
      <c r="Z8" s="2"/>
      <c r="AA8" s="145"/>
      <c r="AB8" s="2"/>
      <c r="AC8" s="83" t="s">
        <v>58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" customHeight="1" thickBot="1" x14ac:dyDescent="0.3">
      <c r="A9" s="88"/>
      <c r="B9" s="83"/>
      <c r="C9" s="83"/>
      <c r="D9" s="83"/>
      <c r="E9" s="83" t="s">
        <v>57</v>
      </c>
      <c r="F9" s="88"/>
      <c r="G9" s="146"/>
      <c r="H9" s="147"/>
      <c r="I9" s="147"/>
      <c r="J9" s="83" t="s">
        <v>56</v>
      </c>
      <c r="K9" s="83" t="s">
        <v>55</v>
      </c>
      <c r="L9" s="83" t="s">
        <v>54</v>
      </c>
      <c r="M9" s="83" t="s">
        <v>53</v>
      </c>
      <c r="N9" s="84" t="s">
        <v>52</v>
      </c>
      <c r="O9" s="83" t="s">
        <v>51</v>
      </c>
      <c r="P9" s="186"/>
      <c r="Q9" s="83"/>
      <c r="R9" s="83" t="s">
        <v>50</v>
      </c>
      <c r="S9" s="84"/>
      <c r="T9" s="181"/>
      <c r="U9" s="83" t="s">
        <v>49</v>
      </c>
      <c r="V9" s="84" t="s">
        <v>48</v>
      </c>
      <c r="W9" s="83" t="s">
        <v>47</v>
      </c>
      <c r="X9" s="2"/>
      <c r="Y9" s="83" t="s">
        <v>46</v>
      </c>
      <c r="Z9" s="2"/>
      <c r="AA9" s="148"/>
      <c r="AB9" s="2"/>
      <c r="AC9" s="83"/>
      <c r="AD9" s="2"/>
      <c r="AE9" s="203"/>
      <c r="AF9" s="199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thickTop="1" x14ac:dyDescent="0.25">
      <c r="A10" s="149" t="s">
        <v>45</v>
      </c>
      <c r="B10" s="40">
        <v>2500726.3513999996</v>
      </c>
      <c r="C10" s="40">
        <v>90690.138299999991</v>
      </c>
      <c r="D10" s="76">
        <f>B10+C10</f>
        <v>2591416.4896999998</v>
      </c>
      <c r="E10" s="40">
        <v>105.02520000000001</v>
      </c>
      <c r="F10" s="76">
        <f>+D10+E10</f>
        <v>2591521.5148999998</v>
      </c>
      <c r="G10" s="40">
        <v>0</v>
      </c>
      <c r="H10" s="40">
        <v>0</v>
      </c>
      <c r="I10" s="40">
        <v>0</v>
      </c>
      <c r="J10" s="40">
        <v>16899.332999999999</v>
      </c>
      <c r="K10" s="40">
        <v>4023.2372999999998</v>
      </c>
      <c r="L10" s="40">
        <v>0</v>
      </c>
      <c r="M10" s="40">
        <v>43083.146099999998</v>
      </c>
      <c r="N10" s="40">
        <v>5537.2447999999995</v>
      </c>
      <c r="O10" s="40">
        <v>11457.166899999998</v>
      </c>
      <c r="P10" s="40">
        <v>236.68366585000001</v>
      </c>
      <c r="Q10" s="40">
        <v>17944.329600000001</v>
      </c>
      <c r="R10" s="40">
        <v>335.5283</v>
      </c>
      <c r="S10" s="40">
        <v>0</v>
      </c>
      <c r="T10" s="40">
        <v>242.03158253489673</v>
      </c>
      <c r="U10" s="40">
        <v>0</v>
      </c>
      <c r="V10" s="40">
        <v>7509.1509999999998</v>
      </c>
      <c r="W10" s="76">
        <f>SUM(F10:V10)</f>
        <v>2698789.3671483849</v>
      </c>
      <c r="X10" s="36"/>
      <c r="Y10" s="150">
        <v>314286.53634000005</v>
      </c>
      <c r="Z10" s="38"/>
      <c r="AA10" s="43"/>
      <c r="AB10" s="36"/>
      <c r="AC10" s="76">
        <f>+W10+Y10+AA10</f>
        <v>3013075.903488385</v>
      </c>
      <c r="AD10" s="2"/>
      <c r="AE10" s="192"/>
      <c r="AF10" s="207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149" t="s">
        <v>44</v>
      </c>
      <c r="B11" s="40">
        <v>320792.92679999996</v>
      </c>
      <c r="C11" s="40">
        <v>4235.3032000000003</v>
      </c>
      <c r="D11" s="76">
        <f>B11+C11</f>
        <v>325028.23</v>
      </c>
      <c r="E11" s="40">
        <v>5.3498999999999999</v>
      </c>
      <c r="F11" s="76">
        <f>+D11+E11</f>
        <v>325033.57989999995</v>
      </c>
      <c r="G11" s="40">
        <v>0</v>
      </c>
      <c r="H11" s="40">
        <v>0</v>
      </c>
      <c r="I11" s="40">
        <v>0</v>
      </c>
      <c r="J11" s="40">
        <v>2119.5976000000001</v>
      </c>
      <c r="K11" s="40">
        <v>0</v>
      </c>
      <c r="L11" s="40">
        <v>0</v>
      </c>
      <c r="M11" s="40">
        <v>0</v>
      </c>
      <c r="N11" s="40">
        <v>698.28190000000006</v>
      </c>
      <c r="O11" s="40">
        <v>1201.6133</v>
      </c>
      <c r="P11" s="40">
        <v>356.71670587</v>
      </c>
      <c r="Q11" s="40">
        <v>2598.8339000000001</v>
      </c>
      <c r="R11" s="40">
        <v>512.97840000000008</v>
      </c>
      <c r="S11" s="40">
        <v>0</v>
      </c>
      <c r="T11" s="40">
        <v>364.77679407665784</v>
      </c>
      <c r="U11" s="40">
        <v>6.6</v>
      </c>
      <c r="V11" s="40">
        <v>941.8492</v>
      </c>
      <c r="W11" s="76">
        <f>SUM(F11:V11)</f>
        <v>333834.82769994665</v>
      </c>
      <c r="X11" s="36"/>
      <c r="Y11" s="150">
        <v>1730.5703999999998</v>
      </c>
      <c r="Z11" s="38"/>
      <c r="AA11" s="43"/>
      <c r="AB11" s="36"/>
      <c r="AC11" s="76">
        <f>+W11+Y11+AA11</f>
        <v>335565.39809994667</v>
      </c>
      <c r="AD11" s="2"/>
      <c r="AE11" s="192"/>
      <c r="AF11" s="207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149" t="s">
        <v>43</v>
      </c>
      <c r="B12" s="40">
        <v>1028335.8851000001</v>
      </c>
      <c r="C12" s="40">
        <v>19482.394899999999</v>
      </c>
      <c r="D12" s="76">
        <f>B12+C12</f>
        <v>1047818.28</v>
      </c>
      <c r="E12" s="40">
        <v>31.325100000000003</v>
      </c>
      <c r="F12" s="76">
        <f>+D12+E12</f>
        <v>1047849.6051</v>
      </c>
      <c r="G12" s="40">
        <v>0</v>
      </c>
      <c r="H12" s="40">
        <v>0</v>
      </c>
      <c r="I12" s="40">
        <v>0</v>
      </c>
      <c r="J12" s="40">
        <v>6833.1084999999994</v>
      </c>
      <c r="K12" s="40">
        <v>1373.9527999999998</v>
      </c>
      <c r="L12" s="40">
        <v>0</v>
      </c>
      <c r="M12" s="40">
        <v>14713.0792</v>
      </c>
      <c r="N12" s="40">
        <v>2251.0843999999997</v>
      </c>
      <c r="O12" s="40">
        <v>6283.0030999999999</v>
      </c>
      <c r="P12" s="40">
        <v>236.68366585000001</v>
      </c>
      <c r="Q12" s="40">
        <v>6992.1008000000011</v>
      </c>
      <c r="R12" s="40">
        <v>314.90590000000003</v>
      </c>
      <c r="S12" s="40">
        <v>0</v>
      </c>
      <c r="T12" s="40">
        <v>242.03158253489673</v>
      </c>
      <c r="U12" s="40">
        <v>1.5</v>
      </c>
      <c r="V12" s="40">
        <v>3036.2833999999998</v>
      </c>
      <c r="W12" s="76">
        <f>SUM(F12:V12)</f>
        <v>1090127.3384483852</v>
      </c>
      <c r="X12" s="36"/>
      <c r="Y12" s="150">
        <v>10095.959879999999</v>
      </c>
      <c r="Z12" s="38"/>
      <c r="AA12" s="43"/>
      <c r="AB12" s="36"/>
      <c r="AC12" s="76">
        <f>+W12+Y12+AA12</f>
        <v>1100223.2983283852</v>
      </c>
      <c r="AD12" s="2"/>
      <c r="AE12" s="192"/>
      <c r="AF12" s="207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149" t="s">
        <v>42</v>
      </c>
      <c r="B13" s="40">
        <v>429793.98969999998</v>
      </c>
      <c r="C13" s="40">
        <v>8880.4745000000003</v>
      </c>
      <c r="D13" s="76">
        <f>B13+C13</f>
        <v>438674.46419999999</v>
      </c>
      <c r="E13" s="40">
        <v>9.6500999999999983</v>
      </c>
      <c r="F13" s="76">
        <f>+D13+E13</f>
        <v>438684.11430000002</v>
      </c>
      <c r="G13" s="40">
        <v>0</v>
      </c>
      <c r="H13" s="40">
        <v>0</v>
      </c>
      <c r="I13" s="40">
        <v>0</v>
      </c>
      <c r="J13" s="40">
        <v>2860.7157000000002</v>
      </c>
      <c r="K13" s="40">
        <v>439.32639999999998</v>
      </c>
      <c r="L13" s="40">
        <v>0</v>
      </c>
      <c r="M13" s="40">
        <v>4704.5609999999997</v>
      </c>
      <c r="N13" s="40">
        <v>942.4271</v>
      </c>
      <c r="O13" s="40">
        <v>1531.6478999999999</v>
      </c>
      <c r="P13" s="40">
        <v>299.64025809999998</v>
      </c>
      <c r="Q13" s="40">
        <v>6125.8230000000003</v>
      </c>
      <c r="R13" s="40">
        <v>440.06109999999995</v>
      </c>
      <c r="S13" s="40">
        <v>0</v>
      </c>
      <c r="T13" s="40">
        <v>306.41069209464524</v>
      </c>
      <c r="U13" s="40">
        <v>4.5</v>
      </c>
      <c r="V13" s="40">
        <v>1271.1543000000001</v>
      </c>
      <c r="W13" s="76">
        <f>SUM(F13:V13)</f>
        <v>457610.38175019459</v>
      </c>
      <c r="X13" s="36"/>
      <c r="Y13" s="150">
        <v>12316.054679999999</v>
      </c>
      <c r="Z13" s="38"/>
      <c r="AA13" s="43"/>
      <c r="AB13" s="36"/>
      <c r="AC13" s="76">
        <f>+W13+Y13+AA13</f>
        <v>469926.43643019459</v>
      </c>
      <c r="AD13" s="2"/>
      <c r="AE13" s="192"/>
      <c r="AF13" s="207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149" t="s">
        <v>41</v>
      </c>
      <c r="B14" s="40">
        <v>578768.68660000002</v>
      </c>
      <c r="C14" s="40">
        <v>9918.8068999999996</v>
      </c>
      <c r="D14" s="76">
        <f>B14+C14</f>
        <v>588687.49349999998</v>
      </c>
      <c r="E14" s="40">
        <v>8.4</v>
      </c>
      <c r="F14" s="76">
        <f>+D14+E14</f>
        <v>588695.89350000001</v>
      </c>
      <c r="G14" s="40">
        <v>0</v>
      </c>
      <c r="H14" s="40">
        <v>0</v>
      </c>
      <c r="I14" s="40">
        <v>0</v>
      </c>
      <c r="J14" s="40">
        <v>3838.9915000000001</v>
      </c>
      <c r="K14" s="40">
        <v>345.38509999999997</v>
      </c>
      <c r="L14" s="40">
        <v>0</v>
      </c>
      <c r="M14" s="40">
        <v>3698.5839000000001</v>
      </c>
      <c r="N14" s="40">
        <v>1264.7168000000001</v>
      </c>
      <c r="O14" s="40">
        <v>1587.2211000000002</v>
      </c>
      <c r="P14" s="40">
        <v>318.24387753000002</v>
      </c>
      <c r="Q14" s="40">
        <v>5692.6839</v>
      </c>
      <c r="R14" s="40">
        <v>461.5736</v>
      </c>
      <c r="S14" s="40">
        <v>0</v>
      </c>
      <c r="T14" s="40">
        <v>325.43466417532869</v>
      </c>
      <c r="U14" s="40">
        <v>1.5</v>
      </c>
      <c r="V14" s="40">
        <v>1705.8617999999999</v>
      </c>
      <c r="W14" s="76">
        <f>SUM(F14:V14)</f>
        <v>607936.08974170522</v>
      </c>
      <c r="X14" s="36"/>
      <c r="Y14" s="150">
        <v>15026.37336</v>
      </c>
      <c r="Z14" s="38"/>
      <c r="AA14" s="43"/>
      <c r="AB14" s="36"/>
      <c r="AC14" s="76">
        <f>+W14+Y14+AA14</f>
        <v>622962.46310170519</v>
      </c>
      <c r="AD14" s="2"/>
      <c r="AE14" s="192"/>
      <c r="AF14" s="207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149" t="s">
        <v>40</v>
      </c>
      <c r="B15" s="40">
        <v>182554.63930000001</v>
      </c>
      <c r="C15" s="40">
        <v>4071.3560000000002</v>
      </c>
      <c r="D15" s="76">
        <f>B15+C15</f>
        <v>186625.99530000001</v>
      </c>
      <c r="E15" s="40">
        <v>6.0501000000000005</v>
      </c>
      <c r="F15" s="76">
        <f>+D15+E15</f>
        <v>186632.0454</v>
      </c>
      <c r="G15" s="40">
        <v>0</v>
      </c>
      <c r="H15" s="40">
        <v>0</v>
      </c>
      <c r="I15" s="40">
        <v>0</v>
      </c>
      <c r="J15" s="40">
        <v>1217.0389000000002</v>
      </c>
      <c r="K15" s="40">
        <v>135.10820000000001</v>
      </c>
      <c r="L15" s="40">
        <v>0</v>
      </c>
      <c r="M15" s="40">
        <v>1446.8166000000001</v>
      </c>
      <c r="N15" s="40">
        <v>400.94720000000001</v>
      </c>
      <c r="O15" s="40">
        <v>1349.4853000000001</v>
      </c>
      <c r="P15" s="40">
        <v>333.67328383</v>
      </c>
      <c r="Q15" s="40">
        <v>3960.1280000000002</v>
      </c>
      <c r="R15" s="40">
        <v>554.90200000000004</v>
      </c>
      <c r="S15" s="40">
        <v>0</v>
      </c>
      <c r="T15" s="40">
        <v>341.21270111673971</v>
      </c>
      <c r="U15" s="40">
        <v>9</v>
      </c>
      <c r="V15" s="40">
        <v>540.80119999999999</v>
      </c>
      <c r="W15" s="76">
        <f>SUM(F15:V15)</f>
        <v>196921.15878494672</v>
      </c>
      <c r="X15" s="36"/>
      <c r="Y15" s="150">
        <v>2861.9413199999999</v>
      </c>
      <c r="Z15" s="38"/>
      <c r="AA15" s="43"/>
      <c r="AB15" s="36"/>
      <c r="AC15" s="76">
        <f>+W15+Y15+AA15</f>
        <v>199783.10010494673</v>
      </c>
      <c r="AD15" s="2"/>
      <c r="AE15" s="192"/>
      <c r="AF15" s="207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149" t="s">
        <v>39</v>
      </c>
      <c r="B16" s="40">
        <v>567633.82770000002</v>
      </c>
      <c r="C16" s="40">
        <v>8552.5800999999992</v>
      </c>
      <c r="D16" s="76">
        <f>B16+C16</f>
        <v>576186.40780000004</v>
      </c>
      <c r="E16" s="40">
        <v>16.874699999999997</v>
      </c>
      <c r="F16" s="76">
        <f>+D16+E16</f>
        <v>576203.28250000009</v>
      </c>
      <c r="G16" s="40">
        <v>0</v>
      </c>
      <c r="H16" s="40">
        <v>0</v>
      </c>
      <c r="I16" s="40">
        <v>0</v>
      </c>
      <c r="J16" s="40">
        <v>3757.4684999999999</v>
      </c>
      <c r="K16" s="40">
        <v>596.26530000000002</v>
      </c>
      <c r="L16" s="40">
        <v>0</v>
      </c>
      <c r="M16" s="40">
        <v>6385.1526999999996</v>
      </c>
      <c r="N16" s="40">
        <v>1237.8402000000001</v>
      </c>
      <c r="O16" s="40">
        <v>2094.8295000000003</v>
      </c>
      <c r="P16" s="40">
        <v>273.87998268000001</v>
      </c>
      <c r="Q16" s="40">
        <v>4826.4059000000007</v>
      </c>
      <c r="R16" s="40">
        <v>440.17220000000003</v>
      </c>
      <c r="S16" s="40">
        <v>0</v>
      </c>
      <c r="T16" s="40">
        <v>280.0683578807878</v>
      </c>
      <c r="U16" s="40">
        <v>5.4</v>
      </c>
      <c r="V16" s="40">
        <v>1669.6102999999998</v>
      </c>
      <c r="W16" s="76">
        <f>SUM(F16:V16)</f>
        <v>597770.37544056075</v>
      </c>
      <c r="X16" s="36"/>
      <c r="Y16" s="150">
        <v>6944.8962000000001</v>
      </c>
      <c r="Z16" s="38"/>
      <c r="AA16" s="43"/>
      <c r="AB16" s="36"/>
      <c r="AC16" s="76">
        <f>+W16+Y16+AA16</f>
        <v>604715.27164056071</v>
      </c>
      <c r="AD16" s="2"/>
      <c r="AE16" s="192"/>
      <c r="AF16" s="207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149" t="s">
        <v>38</v>
      </c>
      <c r="B17" s="40">
        <v>423789.96359999996</v>
      </c>
      <c r="C17" s="40">
        <v>5792.8018000000002</v>
      </c>
      <c r="D17" s="76">
        <f>B17+C17</f>
        <v>429582.76539999997</v>
      </c>
      <c r="E17" s="40">
        <v>5.1752999999999991</v>
      </c>
      <c r="F17" s="76">
        <f>+D17+E17</f>
        <v>429587.94069999998</v>
      </c>
      <c r="G17" s="40">
        <v>0</v>
      </c>
      <c r="H17" s="40">
        <v>0</v>
      </c>
      <c r="I17" s="40">
        <v>0</v>
      </c>
      <c r="J17" s="40">
        <v>2801.4262000000003</v>
      </c>
      <c r="K17" s="40">
        <v>160.88720000000001</v>
      </c>
      <c r="L17" s="40">
        <v>0</v>
      </c>
      <c r="M17" s="40">
        <v>1722.8724999999999</v>
      </c>
      <c r="N17" s="40">
        <v>922.90359999999998</v>
      </c>
      <c r="O17" s="40">
        <v>1089.9312</v>
      </c>
      <c r="P17" s="40">
        <v>367.74726714999997</v>
      </c>
      <c r="Q17" s="40">
        <v>4950.1599000000006</v>
      </c>
      <c r="R17" s="40">
        <v>476.79760000000005</v>
      </c>
      <c r="S17" s="40">
        <v>0</v>
      </c>
      <c r="T17" s="40">
        <v>376.05659316764627</v>
      </c>
      <c r="U17" s="40">
        <v>6.6</v>
      </c>
      <c r="V17" s="40">
        <v>1244.8208999999999</v>
      </c>
      <c r="W17" s="76">
        <f>SUM(F17:V17)</f>
        <v>443708.14366031764</v>
      </c>
      <c r="X17" s="36"/>
      <c r="Y17" s="150">
        <v>7411.6551600000003</v>
      </c>
      <c r="Z17" s="38"/>
      <c r="AA17" s="43"/>
      <c r="AB17" s="36"/>
      <c r="AC17" s="76">
        <f>+W17+Y17+AA17</f>
        <v>451119.79882031766</v>
      </c>
      <c r="AD17" s="2"/>
      <c r="AE17" s="192"/>
      <c r="AF17" s="20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149" t="s">
        <v>37</v>
      </c>
      <c r="B18" s="40">
        <v>329709.51010000001</v>
      </c>
      <c r="C18" s="40">
        <v>5546.8810000000003</v>
      </c>
      <c r="D18" s="76">
        <f>B18+C18</f>
        <v>335256.39110000001</v>
      </c>
      <c r="E18" s="40">
        <v>8.3249999999999993</v>
      </c>
      <c r="F18" s="76">
        <f>+D18+E18</f>
        <v>335264.71610000002</v>
      </c>
      <c r="G18" s="40">
        <v>0</v>
      </c>
      <c r="H18" s="40">
        <v>0</v>
      </c>
      <c r="I18" s="40">
        <v>0</v>
      </c>
      <c r="J18" s="40">
        <v>2186.2982000000002</v>
      </c>
      <c r="K18" s="40">
        <v>0</v>
      </c>
      <c r="L18" s="40">
        <v>0</v>
      </c>
      <c r="M18" s="40">
        <v>0</v>
      </c>
      <c r="N18" s="40">
        <v>720.23940000000005</v>
      </c>
      <c r="O18" s="40">
        <v>1115.3448999999998</v>
      </c>
      <c r="P18" s="40">
        <v>296.75889173999997</v>
      </c>
      <c r="Q18" s="40">
        <v>3712.6199000000006</v>
      </c>
      <c r="R18" s="40">
        <v>484.32150000000001</v>
      </c>
      <c r="S18" s="40">
        <v>0</v>
      </c>
      <c r="T18" s="40">
        <v>303.46422065023137</v>
      </c>
      <c r="U18" s="40">
        <v>6.6</v>
      </c>
      <c r="V18" s="40">
        <v>971.46550000000002</v>
      </c>
      <c r="W18" s="76">
        <f>SUM(F18:V18)</f>
        <v>345061.82861239027</v>
      </c>
      <c r="X18" s="36"/>
      <c r="Y18" s="150">
        <v>7167.6471000000001</v>
      </c>
      <c r="Z18" s="38"/>
      <c r="AA18" s="43"/>
      <c r="AB18" s="36"/>
      <c r="AC18" s="76">
        <f>+W18+Y18+AA18</f>
        <v>352229.47571239027</v>
      </c>
      <c r="AD18" s="2"/>
      <c r="AE18" s="192"/>
      <c r="AF18" s="207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149" t="s">
        <v>36</v>
      </c>
      <c r="B19" s="40">
        <v>223035.27410000001</v>
      </c>
      <c r="C19" s="40">
        <v>2896.4009000000001</v>
      </c>
      <c r="D19" s="76">
        <f>B19+C19</f>
        <v>225931.67500000002</v>
      </c>
      <c r="E19" s="40">
        <v>4.8</v>
      </c>
      <c r="F19" s="76">
        <f>+D19+E19</f>
        <v>225936.47500000001</v>
      </c>
      <c r="G19" s="40">
        <v>0</v>
      </c>
      <c r="H19" s="40">
        <v>0</v>
      </c>
      <c r="I19" s="40">
        <v>0</v>
      </c>
      <c r="J19" s="40">
        <v>1473.1699000000001</v>
      </c>
      <c r="K19" s="40">
        <v>118.6429</v>
      </c>
      <c r="L19" s="40">
        <v>0</v>
      </c>
      <c r="M19" s="40">
        <v>1270.7688000000001</v>
      </c>
      <c r="N19" s="40">
        <v>485.31540000000001</v>
      </c>
      <c r="O19" s="40">
        <v>1405.9343999999999</v>
      </c>
      <c r="P19" s="40">
        <v>263.43921068999998</v>
      </c>
      <c r="Q19" s="40">
        <v>2523.0175999999997</v>
      </c>
      <c r="R19" s="40">
        <v>606.72319999999991</v>
      </c>
      <c r="S19" s="40">
        <v>0</v>
      </c>
      <c r="T19" s="40">
        <v>269.39167446961625</v>
      </c>
      <c r="U19" s="40">
        <v>7.5</v>
      </c>
      <c r="V19" s="40">
        <v>654.59780000000001</v>
      </c>
      <c r="W19" s="76">
        <f>SUM(F19:V19)</f>
        <v>235014.9758851596</v>
      </c>
      <c r="X19" s="36"/>
      <c r="Y19" s="150">
        <v>0</v>
      </c>
      <c r="Z19" s="38"/>
      <c r="AA19" s="43"/>
      <c r="AB19" s="36"/>
      <c r="AC19" s="76">
        <f>+W19+Y19+AA19</f>
        <v>235014.9758851596</v>
      </c>
      <c r="AD19" s="2"/>
      <c r="AE19" s="192"/>
      <c r="AF19" s="207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149" t="s">
        <v>35</v>
      </c>
      <c r="B20" s="40">
        <v>241033.1347</v>
      </c>
      <c r="C20" s="40">
        <v>3306.2689999999998</v>
      </c>
      <c r="D20" s="76">
        <f>B20+C20</f>
        <v>244339.4037</v>
      </c>
      <c r="E20" s="40">
        <v>5.0747999999999989</v>
      </c>
      <c r="F20" s="76">
        <f>+D20+E20</f>
        <v>244344.4785</v>
      </c>
      <c r="G20" s="40">
        <v>0</v>
      </c>
      <c r="H20" s="40">
        <v>0</v>
      </c>
      <c r="I20" s="40">
        <v>0</v>
      </c>
      <c r="J20" s="40">
        <v>1593.4038</v>
      </c>
      <c r="K20" s="40">
        <v>0</v>
      </c>
      <c r="L20" s="40">
        <v>0</v>
      </c>
      <c r="M20" s="40">
        <v>0</v>
      </c>
      <c r="N20" s="40">
        <v>524.92849999999999</v>
      </c>
      <c r="O20" s="40">
        <v>1089.9226000000001</v>
      </c>
      <c r="P20" s="40">
        <v>347.08689414000003</v>
      </c>
      <c r="Q20" s="40">
        <v>2475.0798999999997</v>
      </c>
      <c r="R20" s="40">
        <v>562.35569999999996</v>
      </c>
      <c r="S20" s="40">
        <v>0</v>
      </c>
      <c r="T20" s="40">
        <v>354.92939473278682</v>
      </c>
      <c r="U20" s="40">
        <v>6.6</v>
      </c>
      <c r="V20" s="40">
        <v>708.02840000000003</v>
      </c>
      <c r="W20" s="76">
        <f>SUM(F20:V20)</f>
        <v>252006.81368887279</v>
      </c>
      <c r="X20" s="36"/>
      <c r="Y20" s="150">
        <v>2245.28424</v>
      </c>
      <c r="Z20" s="38"/>
      <c r="AA20" s="43"/>
      <c r="AB20" s="36"/>
      <c r="AC20" s="76">
        <f>+W20+Y20+AA20</f>
        <v>254252.0979288728</v>
      </c>
      <c r="AD20" s="2"/>
      <c r="AE20" s="192"/>
      <c r="AF20" s="207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149" t="s">
        <v>34</v>
      </c>
      <c r="B21" s="40">
        <v>479600.88099999999</v>
      </c>
      <c r="C21" s="40">
        <v>12487.313400000001</v>
      </c>
      <c r="D21" s="76">
        <f>B21+C21</f>
        <v>492088.19439999998</v>
      </c>
      <c r="E21" s="40">
        <v>15.424800000000001</v>
      </c>
      <c r="F21" s="76">
        <f>+D21+E21</f>
        <v>492103.61919999996</v>
      </c>
      <c r="G21" s="40">
        <v>0</v>
      </c>
      <c r="H21" s="40">
        <v>0</v>
      </c>
      <c r="I21" s="40">
        <v>0</v>
      </c>
      <c r="J21" s="40">
        <v>3209.0411999999997</v>
      </c>
      <c r="K21" s="40">
        <v>0</v>
      </c>
      <c r="L21" s="40">
        <v>0</v>
      </c>
      <c r="M21" s="40">
        <v>0</v>
      </c>
      <c r="N21" s="40">
        <v>1057.1847</v>
      </c>
      <c r="O21" s="40">
        <v>2207.7116000000001</v>
      </c>
      <c r="P21" s="40">
        <v>269.40673135999998</v>
      </c>
      <c r="Q21" s="40">
        <v>4950.1599000000006</v>
      </c>
      <c r="R21" s="40">
        <v>354.67200000000003</v>
      </c>
      <c r="S21" s="40">
        <v>0</v>
      </c>
      <c r="T21" s="40">
        <v>275.49403251031896</v>
      </c>
      <c r="U21" s="40">
        <v>6.6</v>
      </c>
      <c r="V21" s="40">
        <v>1425.9402999999998</v>
      </c>
      <c r="W21" s="76">
        <f>SUM(F21:V21)</f>
        <v>505859.82966387027</v>
      </c>
      <c r="X21" s="36"/>
      <c r="Y21" s="150">
        <v>10506.334919999999</v>
      </c>
      <c r="Z21" s="38"/>
      <c r="AA21" s="43"/>
      <c r="AB21" s="36"/>
      <c r="AC21" s="76">
        <f>+W21+Y21+AA21</f>
        <v>516366.16458387027</v>
      </c>
      <c r="AD21" s="2"/>
      <c r="AE21" s="192"/>
      <c r="AF21" s="207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149" t="s">
        <v>33</v>
      </c>
      <c r="B22" s="40">
        <v>379286.63689999998</v>
      </c>
      <c r="C22" s="40">
        <v>10519.946699999999</v>
      </c>
      <c r="D22" s="76">
        <f>B22+C22</f>
        <v>389806.58359999995</v>
      </c>
      <c r="E22" s="40">
        <v>8.5250999999999983</v>
      </c>
      <c r="F22" s="76">
        <f>+D22+E22</f>
        <v>389815.10869999998</v>
      </c>
      <c r="G22" s="40">
        <v>0</v>
      </c>
      <c r="H22" s="40">
        <v>0</v>
      </c>
      <c r="I22" s="40">
        <v>0</v>
      </c>
      <c r="J22" s="40">
        <v>2542.0349999999999</v>
      </c>
      <c r="K22" s="40">
        <v>188.62269999999998</v>
      </c>
      <c r="L22" s="40">
        <v>0</v>
      </c>
      <c r="M22" s="40">
        <v>2019.8806000000002</v>
      </c>
      <c r="N22" s="40">
        <v>837.43110000000001</v>
      </c>
      <c r="O22" s="40">
        <v>1565.6377000000002</v>
      </c>
      <c r="P22" s="40">
        <v>348.47467376999998</v>
      </c>
      <c r="Q22" s="40">
        <v>5816.4377999999997</v>
      </c>
      <c r="R22" s="40">
        <v>406.16990000000004</v>
      </c>
      <c r="S22" s="40">
        <v>0</v>
      </c>
      <c r="T22" s="40">
        <v>356.34853154698339</v>
      </c>
      <c r="U22" s="40">
        <v>6.6</v>
      </c>
      <c r="V22" s="40">
        <v>1129.5346999999999</v>
      </c>
      <c r="W22" s="76">
        <f>SUM(F22:V22)</f>
        <v>405032.28140531696</v>
      </c>
      <c r="X22" s="36"/>
      <c r="Y22" s="150">
        <v>13872.110400000001</v>
      </c>
      <c r="Z22" s="38"/>
      <c r="AA22" s="43"/>
      <c r="AB22" s="36"/>
      <c r="AC22" s="76">
        <f>+W22+Y22+AA22</f>
        <v>418904.39180531696</v>
      </c>
      <c r="AD22" s="2"/>
      <c r="AE22" s="192"/>
      <c r="AF22" s="207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149" t="s">
        <v>32</v>
      </c>
      <c r="B23" s="40">
        <v>200191.54610000001</v>
      </c>
      <c r="C23" s="40">
        <v>4617.8468000000003</v>
      </c>
      <c r="D23" s="76">
        <f>B23+C23</f>
        <v>204809.39290000001</v>
      </c>
      <c r="E23" s="40">
        <v>4.3497000000000003</v>
      </c>
      <c r="F23" s="76">
        <f>+D23+E23</f>
        <v>204813.7426</v>
      </c>
      <c r="G23" s="40">
        <v>0</v>
      </c>
      <c r="H23" s="40">
        <v>0</v>
      </c>
      <c r="I23" s="40">
        <v>0</v>
      </c>
      <c r="J23" s="40">
        <v>1335.6178</v>
      </c>
      <c r="K23" s="40">
        <v>84.828999999999994</v>
      </c>
      <c r="L23" s="40">
        <v>0</v>
      </c>
      <c r="M23" s="40">
        <v>908.39710000000014</v>
      </c>
      <c r="N23" s="40">
        <v>439.9939</v>
      </c>
      <c r="O23" s="40">
        <v>1680.2104000000002</v>
      </c>
      <c r="P23" s="40">
        <v>309.45233111000005</v>
      </c>
      <c r="Q23" s="40">
        <v>5321.4219000000003</v>
      </c>
      <c r="R23" s="40">
        <v>486.87040000000002</v>
      </c>
      <c r="S23" s="40">
        <v>0</v>
      </c>
      <c r="T23" s="40">
        <v>316.44447092463292</v>
      </c>
      <c r="U23" s="40">
        <v>7.5</v>
      </c>
      <c r="V23" s="40">
        <v>593.46799999999996</v>
      </c>
      <c r="W23" s="76">
        <f>SUM(F23:V23)</f>
        <v>216297.94790203465</v>
      </c>
      <c r="X23" s="36"/>
      <c r="Y23" s="150">
        <v>3849.0322799999999</v>
      </c>
      <c r="Z23" s="38"/>
      <c r="AA23" s="43"/>
      <c r="AB23" s="36"/>
      <c r="AC23" s="76">
        <f>+W23+Y23+AA23</f>
        <v>220146.98018203466</v>
      </c>
      <c r="AD23" s="2"/>
      <c r="AE23" s="192"/>
      <c r="AF23" s="207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149" t="s">
        <v>31</v>
      </c>
      <c r="B24" s="40">
        <v>292752.74349999998</v>
      </c>
      <c r="C24" s="40">
        <v>5000.3903</v>
      </c>
      <c r="D24" s="76">
        <f>B24+C24</f>
        <v>297753.13380000001</v>
      </c>
      <c r="E24" s="40">
        <v>3.6501000000000006</v>
      </c>
      <c r="F24" s="76">
        <f>+D24+E24</f>
        <v>297756.78390000004</v>
      </c>
      <c r="G24" s="40">
        <v>0</v>
      </c>
      <c r="H24" s="40">
        <v>0</v>
      </c>
      <c r="I24" s="40">
        <v>0</v>
      </c>
      <c r="J24" s="40">
        <v>1941.7292000000002</v>
      </c>
      <c r="K24" s="40">
        <v>0</v>
      </c>
      <c r="L24" s="40">
        <v>0</v>
      </c>
      <c r="M24" s="40">
        <v>0</v>
      </c>
      <c r="N24" s="40">
        <v>639.68619999999999</v>
      </c>
      <c r="O24" s="40">
        <v>1335.2384</v>
      </c>
      <c r="P24" s="40">
        <v>287.53660801000001</v>
      </c>
      <c r="Q24" s="40">
        <v>5568.9299000000001</v>
      </c>
      <c r="R24" s="40">
        <v>369.26299999999998</v>
      </c>
      <c r="S24" s="40">
        <v>0</v>
      </c>
      <c r="T24" s="40">
        <v>294.03355750006045</v>
      </c>
      <c r="U24" s="40">
        <v>7.5</v>
      </c>
      <c r="V24" s="40">
        <v>862.81449999999984</v>
      </c>
      <c r="W24" s="76">
        <f>SUM(F24:V24)</f>
        <v>309063.51526551001</v>
      </c>
      <c r="X24" s="36"/>
      <c r="Y24" s="150">
        <v>3602.4667199999999</v>
      </c>
      <c r="Z24" s="38"/>
      <c r="AA24" s="43"/>
      <c r="AB24" s="36"/>
      <c r="AC24" s="76">
        <f>+W24+Y24+AA24</f>
        <v>312665.98198551004</v>
      </c>
      <c r="AD24" s="2"/>
      <c r="AE24" s="192"/>
      <c r="AF24" s="207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149" t="s">
        <v>30</v>
      </c>
      <c r="B25" s="40">
        <v>441819.39019999991</v>
      </c>
      <c r="C25" s="40">
        <v>10492.6222</v>
      </c>
      <c r="D25" s="76">
        <f>B25+C25</f>
        <v>452312.01239999989</v>
      </c>
      <c r="E25" s="40">
        <v>9.9500999999999991</v>
      </c>
      <c r="F25" s="76">
        <f>+D25+E25</f>
        <v>452321.96249999991</v>
      </c>
      <c r="G25" s="40">
        <v>0</v>
      </c>
      <c r="H25" s="40">
        <v>0</v>
      </c>
      <c r="I25" s="40">
        <v>0</v>
      </c>
      <c r="J25" s="40">
        <v>2949.6498999999999</v>
      </c>
      <c r="K25" s="40">
        <v>0</v>
      </c>
      <c r="L25" s="40">
        <v>0</v>
      </c>
      <c r="M25" s="40">
        <v>0</v>
      </c>
      <c r="N25" s="40">
        <v>971.7376999999999</v>
      </c>
      <c r="O25" s="40">
        <v>1644.1216999999999</v>
      </c>
      <c r="P25" s="40">
        <v>294.16218061000001</v>
      </c>
      <c r="Q25" s="40">
        <v>4950.1599000000006</v>
      </c>
      <c r="R25" s="40">
        <v>580.52530000000002</v>
      </c>
      <c r="S25" s="40">
        <v>0</v>
      </c>
      <c r="T25" s="40">
        <v>300.80883629787166</v>
      </c>
      <c r="U25" s="40">
        <v>7.5</v>
      </c>
      <c r="V25" s="40">
        <v>1310.6889000000001</v>
      </c>
      <c r="W25" s="76">
        <f>SUM(F25:V25)</f>
        <v>465331.31691690785</v>
      </c>
      <c r="X25" s="36"/>
      <c r="Y25" s="150">
        <v>19541.3364</v>
      </c>
      <c r="Z25" s="38"/>
      <c r="AA25" s="43"/>
      <c r="AB25" s="36"/>
      <c r="AC25" s="76">
        <f>+W25+Y25+AA25</f>
        <v>484872.65331690782</v>
      </c>
      <c r="AD25" s="2"/>
      <c r="AE25" s="192"/>
      <c r="AF25" s="207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149" t="s">
        <v>29</v>
      </c>
      <c r="B26" s="40">
        <v>392039.8235</v>
      </c>
      <c r="C26" s="40">
        <v>6858.4587999999994</v>
      </c>
      <c r="D26" s="76">
        <f>B26+C26</f>
        <v>398898.28230000002</v>
      </c>
      <c r="E26" s="40">
        <v>7.5249000000000006</v>
      </c>
      <c r="F26" s="76">
        <f>+D26+E26</f>
        <v>398905.80720000004</v>
      </c>
      <c r="G26" s="40">
        <v>0</v>
      </c>
      <c r="H26" s="40">
        <v>0</v>
      </c>
      <c r="I26" s="40">
        <v>0</v>
      </c>
      <c r="J26" s="40">
        <v>2601.3244000000004</v>
      </c>
      <c r="K26" s="40">
        <v>0</v>
      </c>
      <c r="L26" s="40">
        <v>0</v>
      </c>
      <c r="M26" s="40">
        <v>0</v>
      </c>
      <c r="N26" s="40">
        <v>856.98010000000011</v>
      </c>
      <c r="O26" s="40">
        <v>1204.9302</v>
      </c>
      <c r="P26" s="40">
        <v>272.51882547999998</v>
      </c>
      <c r="Q26" s="40">
        <v>4517.0209000000004</v>
      </c>
      <c r="R26" s="40">
        <v>353.51159999999999</v>
      </c>
      <c r="S26" s="40">
        <v>0</v>
      </c>
      <c r="T26" s="40">
        <v>278.67644505505422</v>
      </c>
      <c r="U26" s="40">
        <v>6.6</v>
      </c>
      <c r="V26" s="40">
        <v>1155.9026000000001</v>
      </c>
      <c r="W26" s="76">
        <f>SUM(F26:V26)</f>
        <v>410153.27227053506</v>
      </c>
      <c r="X26" s="36"/>
      <c r="Y26" s="150">
        <v>4531.6579800000009</v>
      </c>
      <c r="Z26" s="38"/>
      <c r="AA26" s="43"/>
      <c r="AB26" s="36"/>
      <c r="AC26" s="76">
        <f>+W26+Y26+AA26</f>
        <v>414684.93025053508</v>
      </c>
      <c r="AD26" s="2"/>
      <c r="AE26" s="192"/>
      <c r="AF26" s="207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149" t="s">
        <v>28</v>
      </c>
      <c r="B27" s="40">
        <v>265379.51730000001</v>
      </c>
      <c r="C27" s="40">
        <v>3962.0578999999998</v>
      </c>
      <c r="D27" s="76">
        <f>B27+C27</f>
        <v>269341.57520000002</v>
      </c>
      <c r="E27" s="40">
        <v>4.7252999999999989</v>
      </c>
      <c r="F27" s="76">
        <f>+D27+E27</f>
        <v>269346.30050000001</v>
      </c>
      <c r="G27" s="40">
        <v>0</v>
      </c>
      <c r="H27" s="40">
        <v>0</v>
      </c>
      <c r="I27" s="40">
        <v>0</v>
      </c>
      <c r="J27" s="40">
        <v>1756.4497000000001</v>
      </c>
      <c r="K27" s="40">
        <v>0</v>
      </c>
      <c r="L27" s="40">
        <v>0</v>
      </c>
      <c r="M27" s="40">
        <v>0</v>
      </c>
      <c r="N27" s="40">
        <v>578.63069999999993</v>
      </c>
      <c r="O27" s="40">
        <v>1020.4150999999999</v>
      </c>
      <c r="P27" s="40">
        <v>266.96565907000002</v>
      </c>
      <c r="Q27" s="40">
        <v>4517.0209000000004</v>
      </c>
      <c r="R27" s="40">
        <v>401.6961</v>
      </c>
      <c r="S27" s="40">
        <v>0</v>
      </c>
      <c r="T27" s="40">
        <v>272.99780368821791</v>
      </c>
      <c r="U27" s="40">
        <v>6.6</v>
      </c>
      <c r="V27" s="40">
        <v>780.46249999999998</v>
      </c>
      <c r="W27" s="76">
        <f>SUM(F27:V27)</f>
        <v>278947.5389627582</v>
      </c>
      <c r="X27" s="36"/>
      <c r="Y27" s="150">
        <v>0</v>
      </c>
      <c r="Z27" s="38"/>
      <c r="AA27" s="43"/>
      <c r="AB27" s="36"/>
      <c r="AC27" s="76">
        <f>+W27+Y27+AA27</f>
        <v>278947.5389627582</v>
      </c>
      <c r="AD27" s="2"/>
      <c r="AE27" s="192"/>
      <c r="AF27" s="20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149" t="s">
        <v>27</v>
      </c>
      <c r="B28" s="40">
        <v>184494.6814</v>
      </c>
      <c r="C28" s="40">
        <v>2131.3139000000001</v>
      </c>
      <c r="D28" s="76">
        <f>B28+C28</f>
        <v>186625.99530000001</v>
      </c>
      <c r="E28" s="40">
        <v>2.1248999999999998</v>
      </c>
      <c r="F28" s="76">
        <f>+D28+E28</f>
        <v>186628.1202</v>
      </c>
      <c r="G28" s="40">
        <v>0</v>
      </c>
      <c r="H28" s="40">
        <v>0</v>
      </c>
      <c r="I28" s="40">
        <v>0</v>
      </c>
      <c r="J28" s="40">
        <v>1217.0389000000002</v>
      </c>
      <c r="K28" s="40">
        <v>109.9902</v>
      </c>
      <c r="L28" s="40">
        <v>0</v>
      </c>
      <c r="M28" s="40">
        <v>1177.8382999999999</v>
      </c>
      <c r="N28" s="40">
        <v>400.94720000000001</v>
      </c>
      <c r="O28" s="40">
        <v>1078.5174999999999</v>
      </c>
      <c r="P28" s="40">
        <v>375.63569873</v>
      </c>
      <c r="Q28" s="40">
        <v>3960.1280000000002</v>
      </c>
      <c r="R28" s="40">
        <v>849.65800000000002</v>
      </c>
      <c r="S28" s="40">
        <v>0</v>
      </c>
      <c r="T28" s="40">
        <v>384.1232655179582</v>
      </c>
      <c r="U28" s="40">
        <v>9</v>
      </c>
      <c r="V28" s="40">
        <v>540.80119999999999</v>
      </c>
      <c r="W28" s="76">
        <f>SUM(F28:V28)</f>
        <v>196731.79846424796</v>
      </c>
      <c r="X28" s="36"/>
      <c r="Y28" s="150">
        <v>625.91904</v>
      </c>
      <c r="Z28" s="38"/>
      <c r="AA28" s="43"/>
      <c r="AB28" s="36"/>
      <c r="AC28" s="76">
        <f>+W28+Y28+AA28</f>
        <v>197357.71750424796</v>
      </c>
      <c r="AD28" s="2"/>
      <c r="AE28" s="192"/>
      <c r="AF28" s="207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149" t="s">
        <v>26</v>
      </c>
      <c r="B29" s="40">
        <v>1056977.5825999998</v>
      </c>
      <c r="C29" s="40">
        <v>18225.466199999999</v>
      </c>
      <c r="D29" s="76">
        <f>B29+C29</f>
        <v>1075203.0487999998</v>
      </c>
      <c r="E29" s="40">
        <v>33.872399999999992</v>
      </c>
      <c r="F29" s="76">
        <f>+D29+E29</f>
        <v>1075236.9211999997</v>
      </c>
      <c r="G29" s="40">
        <v>0</v>
      </c>
      <c r="H29" s="40">
        <v>0</v>
      </c>
      <c r="I29" s="40">
        <v>0</v>
      </c>
      <c r="J29" s="40">
        <v>7010.7780000000002</v>
      </c>
      <c r="K29" s="40">
        <v>1512.1481999999999</v>
      </c>
      <c r="L29" s="40">
        <v>0</v>
      </c>
      <c r="M29" s="40">
        <v>16196.4324</v>
      </c>
      <c r="N29" s="40">
        <v>2339.6228999999998</v>
      </c>
      <c r="O29" s="40">
        <v>4785.1779999999999</v>
      </c>
      <c r="P29" s="40">
        <v>236.68366585000001</v>
      </c>
      <c r="Q29" s="40">
        <v>7127.5246000000006</v>
      </c>
      <c r="R29" s="40">
        <v>286.75390000000004</v>
      </c>
      <c r="S29" s="40">
        <v>0</v>
      </c>
      <c r="T29" s="40">
        <v>242.03158253489673</v>
      </c>
      <c r="U29" s="40">
        <v>1.5</v>
      </c>
      <c r="V29" s="40">
        <v>3115.2402000000002</v>
      </c>
      <c r="W29" s="76">
        <f>SUM(F29:V29)</f>
        <v>1118090.8146483847</v>
      </c>
      <c r="X29" s="36"/>
      <c r="Y29" s="150">
        <v>11506.945200000002</v>
      </c>
      <c r="Z29" s="38"/>
      <c r="AA29" s="43"/>
      <c r="AB29" s="36"/>
      <c r="AC29" s="76">
        <f>+W29+Y29+AA29</f>
        <v>1129597.7598483847</v>
      </c>
      <c r="AD29" s="2"/>
      <c r="AE29" s="192"/>
      <c r="AF29" s="207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149" t="s">
        <v>25</v>
      </c>
      <c r="B30" s="40">
        <v>478497.92329999997</v>
      </c>
      <c r="C30" s="40">
        <v>9044.421699999999</v>
      </c>
      <c r="D30" s="76">
        <f>B30+C30</f>
        <v>487542.34499999997</v>
      </c>
      <c r="E30" s="40">
        <v>7.8999000000000006</v>
      </c>
      <c r="F30" s="76">
        <f>+D30+E30</f>
        <v>487550.24489999999</v>
      </c>
      <c r="G30" s="40">
        <v>0</v>
      </c>
      <c r="H30" s="40">
        <v>0</v>
      </c>
      <c r="I30" s="40">
        <v>0</v>
      </c>
      <c r="J30" s="40">
        <v>3179.3964999999998</v>
      </c>
      <c r="K30" s="40">
        <v>0</v>
      </c>
      <c r="L30" s="40">
        <v>0</v>
      </c>
      <c r="M30" s="40">
        <v>0</v>
      </c>
      <c r="N30" s="40">
        <v>1047.423</v>
      </c>
      <c r="O30" s="40">
        <v>2151.8215</v>
      </c>
      <c r="P30" s="40">
        <v>315.57412536999999</v>
      </c>
      <c r="Q30" s="40">
        <v>5321.4219000000003</v>
      </c>
      <c r="R30" s="40">
        <v>473.69900000000001</v>
      </c>
      <c r="S30" s="40">
        <v>0</v>
      </c>
      <c r="T30" s="40">
        <v>322.704588392956</v>
      </c>
      <c r="U30" s="40">
        <v>6.6</v>
      </c>
      <c r="V30" s="40">
        <v>1412.7737000000002</v>
      </c>
      <c r="W30" s="76">
        <f>SUM(F30:V30)</f>
        <v>501781.65921376302</v>
      </c>
      <c r="X30" s="36"/>
      <c r="Y30" s="150">
        <v>12157.838579999998</v>
      </c>
      <c r="Z30" s="38"/>
      <c r="AA30" s="43"/>
      <c r="AB30" s="36"/>
      <c r="AC30" s="76">
        <f>+W30+Y30+AA30</f>
        <v>513939.497793763</v>
      </c>
      <c r="AD30" s="2"/>
      <c r="AE30" s="192"/>
      <c r="AF30" s="207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149" t="s">
        <v>24</v>
      </c>
      <c r="B31" s="40">
        <v>550100.03899999999</v>
      </c>
      <c r="C31" s="40">
        <v>11312.3583</v>
      </c>
      <c r="D31" s="76">
        <f>B31+C31</f>
        <v>561412.39729999995</v>
      </c>
      <c r="E31" s="40">
        <v>13.95</v>
      </c>
      <c r="F31" s="76">
        <f>+D31+E31</f>
        <v>561426.34729999991</v>
      </c>
      <c r="G31" s="40">
        <v>0</v>
      </c>
      <c r="H31" s="40">
        <v>0</v>
      </c>
      <c r="I31" s="40">
        <v>0</v>
      </c>
      <c r="J31" s="40">
        <v>3661.1232</v>
      </c>
      <c r="K31" s="40">
        <v>0</v>
      </c>
      <c r="L31" s="40">
        <v>0</v>
      </c>
      <c r="M31" s="40">
        <v>0</v>
      </c>
      <c r="N31" s="40">
        <v>1206.1211000000001</v>
      </c>
      <c r="O31" s="40">
        <v>1599.3962000000001</v>
      </c>
      <c r="P31" s="40">
        <v>243.06076244000002</v>
      </c>
      <c r="Q31" s="40">
        <v>5197.6679999999997</v>
      </c>
      <c r="R31" s="40">
        <v>432.49010000000004</v>
      </c>
      <c r="S31" s="40">
        <v>0</v>
      </c>
      <c r="T31" s="40">
        <v>248.55277088413962</v>
      </c>
      <c r="U31" s="40">
        <v>6.6</v>
      </c>
      <c r="V31" s="40">
        <v>1626.8272000000002</v>
      </c>
      <c r="W31" s="76">
        <f>SUM(F31:V31)</f>
        <v>575648.18663332402</v>
      </c>
      <c r="X31" s="36"/>
      <c r="Y31" s="150">
        <v>21700.6005</v>
      </c>
      <c r="Z31" s="38"/>
      <c r="AA31" s="43"/>
      <c r="AB31" s="36"/>
      <c r="AC31" s="76">
        <f>+W31+Y31+AA31</f>
        <v>597348.78713332396</v>
      </c>
      <c r="AD31" s="2"/>
      <c r="AE31" s="192"/>
      <c r="AF31" s="207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thickBot="1" x14ac:dyDescent="0.3">
      <c r="A32" s="149" t="s">
        <v>23</v>
      </c>
      <c r="B32" s="40">
        <v>144502.96269999997</v>
      </c>
      <c r="C32" s="40">
        <v>1038.3324</v>
      </c>
      <c r="D32" s="76">
        <f>B32+C32</f>
        <v>145541.29509999999</v>
      </c>
      <c r="E32" s="40">
        <v>3</v>
      </c>
      <c r="F32" s="76">
        <f>+D32+E32</f>
        <v>145544.29509999999</v>
      </c>
      <c r="G32" s="40">
        <v>0</v>
      </c>
      <c r="H32" s="40">
        <v>0</v>
      </c>
      <c r="I32" s="40">
        <v>0</v>
      </c>
      <c r="J32" s="40">
        <v>949.10839999999996</v>
      </c>
      <c r="K32" s="40">
        <v>9.7562999999999995</v>
      </c>
      <c r="L32" s="40">
        <v>0</v>
      </c>
      <c r="M32" s="40">
        <v>104.4765</v>
      </c>
      <c r="N32" s="40">
        <v>312.68189999999998</v>
      </c>
      <c r="O32" s="40">
        <v>880.88469999999995</v>
      </c>
      <c r="P32" s="40">
        <v>276.23982242</v>
      </c>
      <c r="Q32" s="40">
        <v>3279.4810000000002</v>
      </c>
      <c r="R32" s="40">
        <v>282.95209999999997</v>
      </c>
      <c r="S32" s="40">
        <v>0</v>
      </c>
      <c r="T32" s="40">
        <v>282.48151868267655</v>
      </c>
      <c r="U32" s="40">
        <v>9</v>
      </c>
      <c r="V32" s="40">
        <v>421.7482</v>
      </c>
      <c r="W32" s="76">
        <f>SUM(F32:V32)</f>
        <v>152353.10554110265</v>
      </c>
      <c r="X32" s="36"/>
      <c r="Y32" s="150">
        <v>318.12804</v>
      </c>
      <c r="Z32" s="38"/>
      <c r="AA32" s="43"/>
      <c r="AB32" s="36"/>
      <c r="AC32" s="76">
        <f>+W32+Y32+AA32</f>
        <v>152671.23358110266</v>
      </c>
      <c r="AD32" s="2"/>
      <c r="AE32" s="192"/>
      <c r="AF32" s="207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5" customFormat="1" ht="20.100000000000001" customHeight="1" thickTop="1" thickBot="1" x14ac:dyDescent="0.25">
      <c r="A33" s="151" t="s">
        <v>22</v>
      </c>
      <c r="B33" s="152">
        <f>SUM(B10:B32)</f>
        <v>11691817.9166</v>
      </c>
      <c r="C33" s="152">
        <f>SUM(C10:C32)</f>
        <v>259063.93520000001</v>
      </c>
      <c r="D33" s="79">
        <f>SUM(D10:D32)</f>
        <v>11950881.851799998</v>
      </c>
      <c r="E33" s="152">
        <f>SUM(E10:E32)</f>
        <v>321.04740000000004</v>
      </c>
      <c r="F33" s="79">
        <f>SUM(F10:F32)</f>
        <v>11951202.899199998</v>
      </c>
      <c r="G33" s="152">
        <f>SUM(G10:G32)</f>
        <v>0</v>
      </c>
      <c r="H33" s="152">
        <f>SUM(H10:H32)</f>
        <v>0</v>
      </c>
      <c r="I33" s="152">
        <f>SUM(I10:I32)</f>
        <v>0</v>
      </c>
      <c r="J33" s="152">
        <f>SUM(J10:J32)</f>
        <v>77933.843999999997</v>
      </c>
      <c r="K33" s="152">
        <f>SUM(K10:K32)</f>
        <v>9098.1515999999974</v>
      </c>
      <c r="L33" s="152">
        <f>SUM(L10:L32)</f>
        <v>0</v>
      </c>
      <c r="M33" s="152">
        <f>SUM(M10:M32)</f>
        <v>97432.005700000038</v>
      </c>
      <c r="N33" s="152">
        <f>SUM(N10:N32)</f>
        <v>25674.3698</v>
      </c>
      <c r="O33" s="152">
        <f>SUM(O10:O32)</f>
        <v>51360.16320000001</v>
      </c>
      <c r="P33" s="152">
        <f>SUM(P10:P32)</f>
        <v>6826.2647876499977</v>
      </c>
      <c r="Q33" s="152">
        <f>SUM(Q10:Q32)</f>
        <v>122328.55710000001</v>
      </c>
      <c r="R33" s="152">
        <f>SUM(R10:R32)</f>
        <v>10468.580900000001</v>
      </c>
      <c r="S33" s="152">
        <f>SUM(S10:S32)</f>
        <v>0</v>
      </c>
      <c r="T33" s="152">
        <f>SUM(T10:T32)</f>
        <v>6980.5056609700005</v>
      </c>
      <c r="U33" s="152">
        <f>SUM(U10:U32)</f>
        <v>137.39999999999998</v>
      </c>
      <c r="V33" s="152">
        <f>SUM(V10:V32)</f>
        <v>34629.825800000006</v>
      </c>
      <c r="W33" s="79">
        <f>SUM(W10:W32)</f>
        <v>12394072.567748617</v>
      </c>
      <c r="X33" s="153"/>
      <c r="Y33" s="79">
        <f>SUM(Y10:Y32)</f>
        <v>482299.28874000016</v>
      </c>
      <c r="Z33" s="38"/>
      <c r="AA33" s="154"/>
      <c r="AB33" s="46"/>
      <c r="AC33" s="77">
        <f>SUM(AC10:AC32)</f>
        <v>12876371.856488619</v>
      </c>
      <c r="AD33" s="46"/>
      <c r="AE33" s="192"/>
      <c r="AF33" s="207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</row>
    <row r="34" spans="1:52" ht="15" customHeight="1" thickTop="1" x14ac:dyDescent="0.25">
      <c r="A34" s="149" t="s">
        <v>21</v>
      </c>
      <c r="B34" s="40">
        <v>276907.1557</v>
      </c>
      <c r="C34" s="40">
        <v>14181.4347</v>
      </c>
      <c r="D34" s="76">
        <f>B34+C34</f>
        <v>291088.59039999999</v>
      </c>
      <c r="E34" s="40">
        <v>0</v>
      </c>
      <c r="F34" s="76">
        <f>SUM(D34:E34)</f>
        <v>291088.59039999999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1608.8019999999999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76">
        <f>SUM(F34:V34)</f>
        <v>292697.39240000001</v>
      </c>
      <c r="X34" s="36"/>
      <c r="Y34" s="150"/>
      <c r="Z34" s="38"/>
      <c r="AA34" s="43"/>
      <c r="AB34" s="36"/>
      <c r="AC34" s="76">
        <f>+W34+Y34+AA34</f>
        <v>292697.39240000001</v>
      </c>
      <c r="AD34" s="2"/>
      <c r="AE34" s="192"/>
      <c r="AF34" s="207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149" t="s">
        <v>20</v>
      </c>
      <c r="B35" s="40">
        <v>137.4</v>
      </c>
      <c r="C35" s="40">
        <v>0</v>
      </c>
      <c r="D35" s="76">
        <f>B35+C35</f>
        <v>137.4</v>
      </c>
      <c r="E35" s="40">
        <v>0</v>
      </c>
      <c r="F35" s="76">
        <f>SUM(D35:E35)</f>
        <v>137.4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76"/>
      <c r="X35" s="36"/>
      <c r="Y35" s="150"/>
      <c r="Z35" s="38"/>
      <c r="AA35" s="43"/>
      <c r="AB35" s="36"/>
      <c r="AC35" s="76">
        <f>+W35+Y35+AA35</f>
        <v>0</v>
      </c>
      <c r="AD35" s="2"/>
      <c r="AE35" s="192"/>
      <c r="AF35" s="207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149" t="s">
        <v>19</v>
      </c>
      <c r="B36" s="40">
        <v>8366717.7675000001</v>
      </c>
      <c r="C36" s="40">
        <v>0</v>
      </c>
      <c r="D36" s="76">
        <f>B36+C36</f>
        <v>8366717.7675000001</v>
      </c>
      <c r="E36" s="40">
        <v>0</v>
      </c>
      <c r="F36" s="76">
        <f>SUM(D36:E36)</f>
        <v>8366717.7675000001</v>
      </c>
      <c r="G36" s="40">
        <v>0</v>
      </c>
      <c r="H36" s="40">
        <v>0</v>
      </c>
      <c r="I36" s="40">
        <v>0</v>
      </c>
      <c r="J36" s="40">
        <v>56458.3897</v>
      </c>
      <c r="K36" s="40">
        <v>0</v>
      </c>
      <c r="L36" s="40">
        <v>0</v>
      </c>
      <c r="M36" s="40">
        <v>0</v>
      </c>
      <c r="N36" s="40">
        <v>0</v>
      </c>
      <c r="O36" s="40">
        <v>85404.218800000017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76">
        <f>SUM(F36:V36)</f>
        <v>8508580.3760000002</v>
      </c>
      <c r="X36" s="36"/>
      <c r="Y36" s="150">
        <v>-482299.28874000005</v>
      </c>
      <c r="Z36" s="38"/>
      <c r="AA36" s="43"/>
      <c r="AB36" s="36"/>
      <c r="AC36" s="76">
        <f>+W36+Y36+AA36</f>
        <v>8026281.0872600004</v>
      </c>
      <c r="AD36" s="2"/>
      <c r="AE36" s="192"/>
      <c r="AF36" s="207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149" t="s">
        <v>18</v>
      </c>
      <c r="B37" s="40">
        <v>0</v>
      </c>
      <c r="C37" s="40">
        <v>0</v>
      </c>
      <c r="D37" s="76">
        <f>B37+C37</f>
        <v>0</v>
      </c>
      <c r="E37" s="40">
        <v>0</v>
      </c>
      <c r="F37" s="76">
        <f>SUM(D37:E37)</f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1451942.8827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80635.797200000001</v>
      </c>
      <c r="W37" s="76">
        <f>SUM(F37:V37)</f>
        <v>1532578.6798999999</v>
      </c>
      <c r="X37" s="36"/>
      <c r="Y37" s="150"/>
      <c r="Z37" s="38"/>
      <c r="AA37" s="43"/>
      <c r="AB37" s="36"/>
      <c r="AC37" s="76">
        <f>+W37+Y37+AA37</f>
        <v>1532578.6798999999</v>
      </c>
      <c r="AD37" s="2"/>
      <c r="AE37" s="192"/>
      <c r="AF37" s="20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thickBot="1" x14ac:dyDescent="0.3">
      <c r="A38" s="155" t="s">
        <v>17</v>
      </c>
      <c r="B38" s="40">
        <v>207920.42169999998</v>
      </c>
      <c r="C38" s="40">
        <v>0</v>
      </c>
      <c r="D38" s="75">
        <f>B38+C38</f>
        <v>207920.42169999998</v>
      </c>
      <c r="E38" s="40">
        <v>0</v>
      </c>
      <c r="F38" s="75">
        <f>SUM(D38:E38)</f>
        <v>207920.42169999998</v>
      </c>
      <c r="G38" s="40">
        <v>0</v>
      </c>
      <c r="H38" s="40">
        <v>0</v>
      </c>
      <c r="I38" s="40">
        <v>0</v>
      </c>
      <c r="J38" s="40">
        <v>1355.8691000000001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75">
        <f>SUM(F38:V38)</f>
        <v>209276.29079999999</v>
      </c>
      <c r="X38" s="36"/>
      <c r="Y38" s="156"/>
      <c r="Z38" s="38"/>
      <c r="AA38" s="43"/>
      <c r="AB38" s="36"/>
      <c r="AC38" s="75">
        <f>+W38+Y38+AA38</f>
        <v>209276.29079999999</v>
      </c>
      <c r="AD38" s="2"/>
      <c r="AE38" s="192"/>
      <c r="AF38" s="207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45" customFormat="1" ht="20.100000000000001" customHeight="1" thickTop="1" thickBot="1" x14ac:dyDescent="0.25">
      <c r="A39" s="157" t="s">
        <v>16</v>
      </c>
      <c r="B39" s="152">
        <f>SUM(B33:B38)</f>
        <v>20543500.661499999</v>
      </c>
      <c r="C39" s="152">
        <f>+C33+C34</f>
        <v>273245.36989999999</v>
      </c>
      <c r="D39" s="152">
        <f>SUM(D33:D38)</f>
        <v>20816746.031399999</v>
      </c>
      <c r="E39" s="152">
        <f>SUM(E33:E38)</f>
        <v>321.04740000000004</v>
      </c>
      <c r="F39" s="152">
        <f>SUM(D39:E39)</f>
        <v>20817067.0788</v>
      </c>
      <c r="G39" s="152">
        <f>SUM(G33:G38)</f>
        <v>0</v>
      </c>
      <c r="H39" s="152">
        <f>SUM(H33:H38)</f>
        <v>0</v>
      </c>
      <c r="I39" s="152">
        <f>SUM(I33:I38)</f>
        <v>0</v>
      </c>
      <c r="J39" s="152">
        <f>SUM(J33:J38)</f>
        <v>135748.10279999999</v>
      </c>
      <c r="K39" s="152">
        <f>SUM(K33:K38)</f>
        <v>9098.1515999999974</v>
      </c>
      <c r="L39" s="152">
        <f>SUM(L33:L38)</f>
        <v>0</v>
      </c>
      <c r="M39" s="152">
        <f>SUM(M33:M38)</f>
        <v>1549374.8884000001</v>
      </c>
      <c r="N39" s="152">
        <f>SUM(N33:N38)</f>
        <v>25674.3698</v>
      </c>
      <c r="O39" s="152">
        <f>SUM(O33:O38)</f>
        <v>136764.38200000004</v>
      </c>
      <c r="P39" s="152">
        <f>SUM(P33:P38)</f>
        <v>6826.2647876499977</v>
      </c>
      <c r="Q39" s="152">
        <f>SUM(Q33:Q38)</f>
        <v>123937.3591</v>
      </c>
      <c r="R39" s="152">
        <f>SUM(R33:R38)</f>
        <v>10468.580900000001</v>
      </c>
      <c r="S39" s="152">
        <f>SUM(S33:S38)</f>
        <v>0</v>
      </c>
      <c r="T39" s="152">
        <f>SUM(T33:T38)</f>
        <v>6980.5056609700005</v>
      </c>
      <c r="U39" s="152">
        <f>SUM(U33:U38)</f>
        <v>137.39999999999998</v>
      </c>
      <c r="V39" s="152">
        <f>SUM(V33:V38)</f>
        <v>115265.62300000001</v>
      </c>
      <c r="W39" s="152">
        <f>+SUM(W33:W38)</f>
        <v>22937205.306848619</v>
      </c>
      <c r="X39" s="46"/>
      <c r="Y39" s="158">
        <f>+Y33+SUM(Y34:Y38)</f>
        <v>0</v>
      </c>
      <c r="Z39" s="38"/>
      <c r="AA39" s="159"/>
      <c r="AB39" s="46"/>
      <c r="AC39" s="160">
        <f>+SUM(AC33:AC38)</f>
        <v>22937205.306848619</v>
      </c>
      <c r="AD39" s="46"/>
      <c r="AE39" s="192"/>
      <c r="AF39" s="207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</row>
    <row r="40" spans="1:52" ht="32.25" customHeight="1" thickTop="1" x14ac:dyDescent="0.2">
      <c r="A40" s="4" t="s">
        <v>104</v>
      </c>
      <c r="B40" s="7" t="s">
        <v>13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"/>
      <c r="Y40" s="20"/>
      <c r="Z40" s="2"/>
      <c r="AA40" s="20"/>
      <c r="AB40" s="2"/>
      <c r="AC40" s="20"/>
      <c r="AD40" s="2"/>
      <c r="AE40" s="203"/>
      <c r="AF40" s="203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A41" s="7"/>
      <c r="B41" s="7" t="s">
        <v>11</v>
      </c>
      <c r="C41" s="2"/>
      <c r="D41" s="2"/>
      <c r="E41" s="2"/>
      <c r="F41" s="2"/>
      <c r="G41" s="2"/>
      <c r="H41" s="2"/>
      <c r="I41" s="2"/>
      <c r="J41" s="2"/>
      <c r="K41" s="3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34"/>
      <c r="AD41" s="2"/>
      <c r="AE41" s="203"/>
      <c r="AF41" s="203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6"/>
      <c r="B42" s="7" t="s">
        <v>105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03"/>
      <c r="AF42" s="203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6"/>
      <c r="B43" s="7" t="s">
        <v>106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03"/>
      <c r="AF43" s="20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15" customHeight="1" x14ac:dyDescent="0.2">
      <c r="A44" s="6"/>
      <c r="B44" s="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03"/>
      <c r="AF44" s="203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s="6" customFormat="1" ht="15" customHeight="1" x14ac:dyDescent="0.2">
      <c r="B45" s="7"/>
      <c r="C45" s="161"/>
      <c r="W45" s="4"/>
      <c r="Y45" s="4"/>
      <c r="AA45" s="13" t="s">
        <v>1</v>
      </c>
      <c r="AE45" s="199"/>
      <c r="AF45" s="199"/>
    </row>
    <row r="46" spans="1:52" s="6" customFormat="1" ht="15" customHeight="1" x14ac:dyDescent="0.2">
      <c r="A46" s="162" t="s">
        <v>0</v>
      </c>
      <c r="B46" s="7"/>
      <c r="C46" s="161"/>
      <c r="W46" s="4"/>
      <c r="Y46" s="4"/>
      <c r="AA46" s="13"/>
    </row>
    <row r="47" spans="1:52" s="6" customFormat="1" ht="15" customHeight="1" x14ac:dyDescent="0.2">
      <c r="A47" s="163" t="s">
        <v>109</v>
      </c>
      <c r="B47" s="7"/>
      <c r="C47" s="161"/>
      <c r="W47" s="4"/>
      <c r="Y47" s="4"/>
      <c r="AA47" s="13"/>
      <c r="AC47" s="164"/>
    </row>
    <row r="48" spans="1:52" s="6" customFormat="1" ht="15" customHeight="1" thickBot="1" x14ac:dyDescent="0.25">
      <c r="A48" s="165" t="s">
        <v>108</v>
      </c>
      <c r="C48" s="161"/>
      <c r="V48" s="9"/>
      <c r="W48" s="9"/>
      <c r="X48" s="9"/>
      <c r="Y48" s="9"/>
      <c r="Z48" s="9"/>
      <c r="AA48" s="9"/>
      <c r="AB48" s="9"/>
      <c r="AC48" s="9"/>
      <c r="AE48" s="206"/>
    </row>
    <row r="49" spans="1:52" s="6" customFormat="1" ht="15" customHeight="1" x14ac:dyDescent="0.2">
      <c r="A49" s="66" t="s">
        <v>97</v>
      </c>
      <c r="B49" s="166"/>
      <c r="C49" s="167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</row>
    <row r="50" spans="1:52" s="6" customFormat="1" ht="15" customHeight="1" x14ac:dyDescent="0.2">
      <c r="B50" s="7"/>
      <c r="C50" s="161"/>
    </row>
    <row r="51" spans="1:52" s="6" customFormat="1" ht="15" customHeight="1" x14ac:dyDescent="0.2">
      <c r="B51" s="7"/>
      <c r="C51" s="161"/>
      <c r="AC51" s="2"/>
    </row>
    <row r="52" spans="1:52" s="6" customFormat="1" ht="15" customHeight="1" x14ac:dyDescent="0.2">
      <c r="A52" s="199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198"/>
      <c r="Y52" s="198"/>
      <c r="Z52" s="198"/>
      <c r="AA52" s="198"/>
      <c r="AB52" s="198"/>
      <c r="AC52" s="7">
        <v>0</v>
      </c>
    </row>
    <row r="53" spans="1:52" s="6" customFormat="1" ht="15" customHeight="1" x14ac:dyDescent="0.2">
      <c r="A53" s="199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</row>
    <row r="54" spans="1:52" s="6" customFormat="1" ht="15" customHeight="1" x14ac:dyDescent="0.2">
      <c r="A54" s="199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9"/>
      <c r="Y54" s="195"/>
      <c r="Z54" s="199"/>
      <c r="AA54" s="199"/>
      <c r="AB54" s="199"/>
      <c r="AC54" s="195"/>
      <c r="AD54" s="199"/>
      <c r="AE54" s="199"/>
      <c r="AF54" s="199"/>
      <c r="AG54" s="199"/>
      <c r="AH54" s="199"/>
      <c r="AI54" s="199"/>
      <c r="AJ54" s="199"/>
    </row>
    <row r="55" spans="1:52" s="6" customFormat="1" ht="15" customHeight="1" x14ac:dyDescent="0.2">
      <c r="A55" s="199"/>
      <c r="B55" s="199"/>
      <c r="C55" s="204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</row>
    <row r="56" spans="1:52" s="6" customFormat="1" ht="15" customHeight="1" x14ac:dyDescent="0.2">
      <c r="B56" s="7"/>
      <c r="C56" s="14"/>
    </row>
    <row r="57" spans="1:52" ht="15" customHeight="1" x14ac:dyDescent="0.2">
      <c r="A57" s="6"/>
      <c r="B57" s="6"/>
      <c r="C57" s="6"/>
      <c r="D57" s="6"/>
      <c r="E57" s="2"/>
      <c r="F57" s="14"/>
      <c r="G57" s="14"/>
      <c r="H57" s="14"/>
      <c r="I57" s="14"/>
      <c r="J57" s="15"/>
      <c r="K57" s="14"/>
      <c r="L57" s="14"/>
      <c r="M57" s="14"/>
      <c r="N57" s="14"/>
      <c r="O57" s="7"/>
      <c r="P57" s="7"/>
      <c r="Q57" s="7"/>
      <c r="R57" s="7"/>
      <c r="S57" s="7"/>
      <c r="T57" s="7"/>
      <c r="V57" s="13"/>
      <c r="W57" s="6"/>
      <c r="X57" s="6"/>
      <c r="Y57" s="6"/>
      <c r="Z57" s="6"/>
      <c r="AA57" s="6"/>
      <c r="AB57" s="6"/>
      <c r="AC57" s="6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15" customHeight="1" x14ac:dyDescent="0.2">
      <c r="A58" s="6"/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3"/>
      <c r="X58" s="2"/>
      <c r="Z58" s="2"/>
      <c r="AB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5" customHeight="1" x14ac:dyDescent="0.2">
      <c r="A59" s="6"/>
      <c r="B59" s="6"/>
      <c r="C59" s="6"/>
      <c r="D59" s="6"/>
      <c r="E59" s="6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11"/>
      <c r="X59" s="2"/>
      <c r="Z59" s="2"/>
      <c r="AA59" s="3"/>
      <c r="AB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7"/>
      <c r="W60" s="11"/>
      <c r="X60" s="2"/>
      <c r="Z60" s="2"/>
      <c r="AA60" s="3"/>
      <c r="AB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7"/>
      <c r="W61" s="11"/>
      <c r="X61" s="2"/>
      <c r="Z61" s="2"/>
      <c r="AA61" s="3"/>
      <c r="AB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4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ht="15" customHeight="1" x14ac:dyDescent="0.2">
      <c r="W78" s="2"/>
      <c r="X78" s="2"/>
      <c r="Y78" s="2"/>
      <c r="Z78" s="2"/>
      <c r="AA78" s="2"/>
      <c r="AB78" s="2"/>
      <c r="AC78" s="2"/>
    </row>
    <row r="79" spans="1:52" ht="15" customHeight="1" x14ac:dyDescent="0.2"/>
    <row r="80" spans="1:52" ht="15" customHeight="1" x14ac:dyDescent="0.2"/>
  </sheetData>
  <mergeCells count="5">
    <mergeCell ref="G6:I7"/>
    <mergeCell ref="P8:P9"/>
    <mergeCell ref="R6:T6"/>
    <mergeCell ref="R7:T7"/>
    <mergeCell ref="T8:T9"/>
  </mergeCells>
  <printOptions horizontalCentered="1" verticalCentered="1" gridLinesSet="0"/>
  <pageMargins left="0" right="0" top="0" bottom="0" header="0" footer="0"/>
  <pageSetup paperSize="5" scale="18" pageOrder="overThenDown" orientation="landscape" horizontalDpi="4294967294" verticalDpi="4294967294" r:id="rId1"/>
  <headerFooter alignWithMargins="0"/>
  <ignoredErrors>
    <ignoredError sqref="W33 D33" formula="1"/>
    <ignoredError sqref="W9:Y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CONS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placun</dc:creator>
  <cp:lastModifiedBy>placun</cp:lastModifiedBy>
  <dcterms:created xsi:type="dcterms:W3CDTF">2024-05-28T20:15:25Z</dcterms:created>
  <dcterms:modified xsi:type="dcterms:W3CDTF">2025-03-31T18:21:19Z</dcterms:modified>
</cp:coreProperties>
</file>